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<sst xmlns="http://schemas.openxmlformats.org/spreadsheetml/2006/main" count="58" uniqueCount="52">
  <si>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New Jobs</t>
  </si>
  <si>
    <t>Total</t>
  </si>
  <si>
    <t>Lost Jobs</t>
  </si>
  <si>
    <t>Year 1-16</t>
  </si>
  <si>
    <t>Benefits</t>
  </si>
  <si>
    <t>000.USD</t>
  </si>
  <si>
    <t>Royalties</t>
  </si>
  <si>
    <t>Minvest</t>
  </si>
  <si>
    <t>Costs</t>
  </si>
  <si>
    <t>Environment</t>
  </si>
  <si>
    <t>Total Benefits</t>
  </si>
  <si>
    <t>Total costs</t>
  </si>
  <si>
    <t>DIRECT BENEFITS AND COSTS FOR ROMANIA</t>
  </si>
  <si>
    <t>(30 years projection)</t>
  </si>
  <si>
    <t>Cost/Benefit Ratio</t>
  </si>
  <si>
    <t xml:space="preserve">Affected </t>
  </si>
  <si>
    <t>Years 16-50</t>
  </si>
  <si>
    <t>Proiectul Rosia Montana</t>
  </si>
  <si>
    <t>Beneficiile din veniturile salariale si pierderile generate de RMGC</t>
  </si>
  <si>
    <t>In timpul constructiei, productiei si dupa inchiderea minei (anii 1-50)</t>
  </si>
  <si>
    <t xml:space="preserve">Locuri noi                 </t>
  </si>
  <si>
    <t>Anul 1</t>
  </si>
  <si>
    <t>Anul 2</t>
  </si>
  <si>
    <t>Anii 3-16</t>
  </si>
  <si>
    <t>Anii 16-50</t>
  </si>
  <si>
    <t xml:space="preserve">Venitul </t>
  </si>
  <si>
    <t>mediu</t>
  </si>
  <si>
    <t>USD/luna</t>
  </si>
  <si>
    <t>Venitul total</t>
  </si>
  <si>
    <t>pe durata</t>
  </si>
  <si>
    <t>vietii minei</t>
  </si>
  <si>
    <t>minei</t>
  </si>
  <si>
    <t xml:space="preserve">dupa </t>
  </si>
  <si>
    <t>inchiderea</t>
  </si>
  <si>
    <t>Constructie</t>
  </si>
  <si>
    <t>calificati</t>
  </si>
  <si>
    <t>necalificati</t>
  </si>
  <si>
    <t>Arheologie</t>
  </si>
  <si>
    <t>Cercetatori</t>
  </si>
  <si>
    <t>Productie</t>
  </si>
  <si>
    <t>Total venituri din salarii generate de RMGC</t>
  </si>
  <si>
    <t>Locuri pierdute</t>
  </si>
  <si>
    <t>Agricultura</t>
  </si>
  <si>
    <t>industria lemnului</t>
  </si>
  <si>
    <t>Altele</t>
  </si>
  <si>
    <t>Total pierderi venituri din salarii</t>
  </si>
  <si>
    <t>Pierderea neta de venit pe durata vietii minei</t>
  </si>
  <si>
    <t>Pierderea neta de venit dupa inchiderea minei</t>
  </si>
  <si>
    <t>Pierderile cumulate de venituri din salarii pe 50 ani</t>
  </si>
  <si>
    <t>Pierderea anuala de venituri din salarii pentru populatia locala</t>
  </si>
  <si>
    <t>Tabela 1</t>
  </si>
  <si>
    <t>Raport comisie 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</si>
</sst>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H1" sqref="H1"/>
    </sheetView>
  </sheetViews>
  <sheetFormatPr defaultColWidth="9.140625" defaultRowHeight="12.75"/>
  <cols>
    <col min="3" max="4" width="6.7109375" style="0" customWidth="1"/>
    <col min="5" max="5" width="9.28125" style="0" bestFit="1" customWidth="1"/>
    <col min="6" max="6" width="9.28125" style="0" customWidth="1"/>
    <col min="7" max="7" width="11.140625" style="0" bestFit="1" customWidth="1"/>
    <col min="8" max="8" width="14.28125" style="0" bestFit="1" customWidth="1"/>
    <col min="9" max="9" width="11.140625" style="0" bestFit="1" customWidth="1"/>
    <col min="10" max="10" width="10.140625" style="0" bestFit="1" customWidth="1"/>
  </cols>
  <sheetData>
    <row r="1" spans="1:8" ht="18">
      <c r="A1" s="14" t="s">
        <v>17</v>
      </c>
      <c r="G1" s="22" t="s">
        <v>50</v>
      </c>
      <c r="H1" s="1" t="s">
        <v>51</v>
      </c>
    </row>
    <row r="2" ht="18">
      <c r="A2" s="14" t="s">
        <v>18</v>
      </c>
    </row>
    <row r="3" ht="12.75">
      <c r="A3" t="s">
        <v>19</v>
      </c>
    </row>
    <row r="5" spans="1:9" ht="12.75">
      <c r="A5" s="6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28</v>
      </c>
      <c r="I5" s="3" t="s">
        <v>28</v>
      </c>
    </row>
    <row r="6" spans="3:9" ht="12.75">
      <c r="C6" s="3"/>
      <c r="D6" s="3"/>
      <c r="E6" s="3"/>
      <c r="F6" s="3"/>
      <c r="G6" s="3" t="s">
        <v>26</v>
      </c>
      <c r="H6" s="3" t="s">
        <v>29</v>
      </c>
      <c r="I6" s="3" t="s">
        <v>32</v>
      </c>
    </row>
    <row r="7" spans="3:9" ht="12.75">
      <c r="C7" s="3"/>
      <c r="D7" s="3"/>
      <c r="E7" s="3"/>
      <c r="F7" s="3"/>
      <c r="G7" s="3" t="s">
        <v>27</v>
      </c>
      <c r="H7" s="3" t="s">
        <v>30</v>
      </c>
      <c r="I7" s="3" t="s">
        <v>33</v>
      </c>
    </row>
    <row r="8" spans="3:9" ht="12.75">
      <c r="C8" s="3"/>
      <c r="D8" s="3"/>
      <c r="E8" s="3"/>
      <c r="F8" s="3"/>
      <c r="G8" s="3"/>
      <c r="H8" s="3"/>
      <c r="I8" s="3" t="s">
        <v>31</v>
      </c>
    </row>
    <row r="9" spans="1:12" ht="12.75">
      <c r="A9" s="1" t="s">
        <v>34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4" t="s">
        <v>35</v>
      </c>
      <c r="B10" s="4"/>
      <c r="C10" s="5">
        <v>20</v>
      </c>
      <c r="D10" s="5">
        <v>20</v>
      </c>
      <c r="E10" s="5"/>
      <c r="F10" s="5"/>
      <c r="G10" s="5">
        <v>300</v>
      </c>
      <c r="H10" s="5">
        <f>G10*(C10+D10+(13*E10))*12</f>
        <v>144000</v>
      </c>
      <c r="I10" s="5"/>
      <c r="J10" s="2"/>
      <c r="K10" s="2"/>
      <c r="L10" s="2"/>
    </row>
    <row r="11" spans="1:12" ht="12.75">
      <c r="A11" s="4" t="s">
        <v>36</v>
      </c>
      <c r="B11" s="4"/>
      <c r="C11" s="5">
        <v>1500</v>
      </c>
      <c r="D11" s="5">
        <v>1500</v>
      </c>
      <c r="E11" s="5"/>
      <c r="F11" s="5"/>
      <c r="G11" s="5">
        <v>150</v>
      </c>
      <c r="H11" s="5">
        <f>G11*(C11+D11+(13*E11))*12</f>
        <v>5400000</v>
      </c>
      <c r="I11" s="5"/>
      <c r="J11" s="2"/>
      <c r="K11" s="2"/>
      <c r="L11" s="2"/>
    </row>
    <row r="12" spans="3:12" ht="12.75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" t="s">
        <v>37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4" t="s">
        <v>38</v>
      </c>
      <c r="B14" s="4"/>
      <c r="C14" s="5">
        <v>20</v>
      </c>
      <c r="D14" s="5">
        <v>5</v>
      </c>
      <c r="E14" s="5">
        <v>5</v>
      </c>
      <c r="F14" s="5"/>
      <c r="G14" s="5">
        <v>300</v>
      </c>
      <c r="H14" s="5">
        <f>G14*(C14+D14+(13*E14))*12</f>
        <v>324000</v>
      </c>
      <c r="I14" s="5"/>
      <c r="J14" s="2"/>
      <c r="K14" s="2"/>
      <c r="L14" s="2"/>
    </row>
    <row r="15" spans="1:12" ht="12.75">
      <c r="A15" s="4" t="s">
        <v>36</v>
      </c>
      <c r="B15" s="4"/>
      <c r="C15" s="5">
        <v>250</v>
      </c>
      <c r="D15" s="5">
        <v>50</v>
      </c>
      <c r="E15" s="5">
        <v>50</v>
      </c>
      <c r="F15" s="5"/>
      <c r="G15" s="5">
        <v>150</v>
      </c>
      <c r="H15" s="5">
        <f>G15*(C15+D15+(13*E15))*12</f>
        <v>1710000</v>
      </c>
      <c r="I15" s="5"/>
      <c r="J15" s="2"/>
      <c r="K15" s="2"/>
      <c r="L15" s="2"/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1" t="s">
        <v>39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4" t="s">
        <v>35</v>
      </c>
      <c r="B18" s="4"/>
      <c r="C18" s="5"/>
      <c r="D18" s="5"/>
      <c r="E18" s="5">
        <v>20</v>
      </c>
      <c r="F18" s="5"/>
      <c r="G18" s="5">
        <v>300</v>
      </c>
      <c r="H18" s="5">
        <f>G18*(C18+D18+(13*E18))*12</f>
        <v>936000</v>
      </c>
      <c r="I18" s="5"/>
      <c r="J18" s="2"/>
      <c r="K18" s="2"/>
      <c r="L18" s="2"/>
    </row>
    <row r="19" spans="1:12" ht="12.75">
      <c r="A19" s="4" t="s">
        <v>36</v>
      </c>
      <c r="B19" s="4"/>
      <c r="C19" s="5"/>
      <c r="D19" s="5"/>
      <c r="E19" s="5">
        <v>350</v>
      </c>
      <c r="F19" s="5"/>
      <c r="G19" s="5">
        <v>150</v>
      </c>
      <c r="H19" s="5">
        <f>G19*(C19+D19+(13*E19))*12</f>
        <v>8190000</v>
      </c>
      <c r="I19" s="5"/>
      <c r="J19" s="2"/>
      <c r="K19" s="2"/>
      <c r="L19" s="2"/>
    </row>
    <row r="20" spans="3:12" ht="12.7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7" t="s">
        <v>40</v>
      </c>
      <c r="B21" s="8"/>
      <c r="C21" s="10"/>
      <c r="D21" s="10"/>
      <c r="E21" s="10"/>
      <c r="F21" s="10"/>
      <c r="G21" s="10"/>
      <c r="H21" s="9">
        <f>SUM(H10:H19)</f>
        <v>16704000</v>
      </c>
      <c r="I21" s="5"/>
      <c r="J21" s="2"/>
      <c r="K21" s="2"/>
      <c r="L21" s="2"/>
    </row>
    <row r="22" spans="3:12" ht="12.7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2.7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6" t="s">
        <v>41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.7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4" t="s">
        <v>42</v>
      </c>
      <c r="B26" s="4"/>
      <c r="C26" s="5">
        <v>400</v>
      </c>
      <c r="D26" s="5">
        <v>800</v>
      </c>
      <c r="E26" s="5">
        <v>2000</v>
      </c>
      <c r="F26" s="5">
        <v>2000</v>
      </c>
      <c r="G26" s="5">
        <v>200</v>
      </c>
      <c r="H26" s="5">
        <f>G26*(C26+D26+(15*E26))*12</f>
        <v>74880000</v>
      </c>
      <c r="I26" s="5">
        <f>G26*12*34*F26</f>
        <v>163200000</v>
      </c>
      <c r="J26" s="2"/>
      <c r="K26" s="2"/>
      <c r="L26" s="2"/>
    </row>
    <row r="27" spans="1:12" ht="12.75">
      <c r="A27" s="4" t="s">
        <v>43</v>
      </c>
      <c r="B27" s="4"/>
      <c r="C27" s="5"/>
      <c r="D27" s="5"/>
      <c r="E27" s="5">
        <v>300</v>
      </c>
      <c r="F27" s="5">
        <v>300</v>
      </c>
      <c r="G27" s="5">
        <v>200</v>
      </c>
      <c r="H27" s="5">
        <f>G27*(C27+D27+(15*E27))*12</f>
        <v>10800000</v>
      </c>
      <c r="I27" s="5">
        <f>G27*12*34*F27</f>
        <v>24480000</v>
      </c>
      <c r="J27" s="2"/>
      <c r="K27" s="2"/>
      <c r="L27" s="2"/>
    </row>
    <row r="28" spans="1:12" ht="12.75">
      <c r="A28" s="4" t="s">
        <v>44</v>
      </c>
      <c r="B28" s="4"/>
      <c r="C28" s="5"/>
      <c r="D28" s="5"/>
      <c r="E28" s="5">
        <v>200</v>
      </c>
      <c r="F28" s="5">
        <v>230</v>
      </c>
      <c r="G28" s="5">
        <v>250</v>
      </c>
      <c r="H28" s="5">
        <f>G28*(C28+D28+(15*E28))*12</f>
        <v>9000000</v>
      </c>
      <c r="I28" s="5">
        <f>G28*12*34*F28</f>
        <v>23460000</v>
      </c>
      <c r="J28" s="2"/>
      <c r="K28" s="2"/>
      <c r="L28" s="2"/>
    </row>
    <row r="30" spans="1:9" ht="12.75">
      <c r="A30" s="7" t="s">
        <v>45</v>
      </c>
      <c r="B30" s="8"/>
      <c r="C30" s="8"/>
      <c r="D30" s="8"/>
      <c r="E30" s="8"/>
      <c r="F30" s="8"/>
      <c r="G30" s="8"/>
      <c r="H30" s="9">
        <f>SUM(H26:H28)</f>
        <v>94680000</v>
      </c>
      <c r="I30" s="9">
        <f>SUM(I26:I28)</f>
        <v>211140000</v>
      </c>
    </row>
    <row r="32" spans="1:8" ht="12.75">
      <c r="A32" s="11" t="s">
        <v>46</v>
      </c>
      <c r="B32" s="12"/>
      <c r="C32" s="12"/>
      <c r="D32" s="12"/>
      <c r="E32" s="12"/>
      <c r="F32" s="12"/>
      <c r="G32" s="12"/>
      <c r="H32" s="13">
        <f>H30-H21</f>
        <v>77976000</v>
      </c>
    </row>
    <row r="33" spans="1:9" ht="12.75">
      <c r="A33" s="11" t="s">
        <v>47</v>
      </c>
      <c r="B33" s="12"/>
      <c r="C33" s="12"/>
      <c r="D33" s="12"/>
      <c r="E33" s="12"/>
      <c r="F33" s="12"/>
      <c r="G33" s="8"/>
      <c r="H33" s="8"/>
      <c r="I33" s="13">
        <f>I30-I21</f>
        <v>211140000</v>
      </c>
    </row>
    <row r="35" spans="1:9" ht="12.75">
      <c r="A35" s="11" t="s">
        <v>48</v>
      </c>
      <c r="B35" s="15"/>
      <c r="C35" s="15"/>
      <c r="D35" s="15"/>
      <c r="E35" s="15"/>
      <c r="F35" s="15"/>
      <c r="G35" s="15"/>
      <c r="H35" s="15"/>
      <c r="I35" s="13">
        <f>I33+H32</f>
        <v>289116000</v>
      </c>
    </row>
    <row r="36" spans="1:9" ht="12.75">
      <c r="A36" s="16" t="s">
        <v>49</v>
      </c>
      <c r="B36" s="8"/>
      <c r="C36" s="8"/>
      <c r="D36" s="8"/>
      <c r="E36" s="8"/>
      <c r="F36" s="8"/>
      <c r="G36" s="8"/>
      <c r="H36" s="8"/>
      <c r="I36" s="13">
        <f>I35/30</f>
        <v>9637200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1">
      <selection activeCell="D27" sqref="D27"/>
    </sheetView>
  </sheetViews>
  <sheetFormatPr defaultColWidth="9.140625" defaultRowHeight="12.75"/>
  <cols>
    <col min="1" max="1" width="13.57421875" style="0" bestFit="1" customWidth="1"/>
    <col min="3" max="3" width="9.28125" style="0" bestFit="1" customWidth="1"/>
    <col min="4" max="4" width="11.140625" style="0" bestFit="1" customWidth="1"/>
    <col min="5" max="5" width="10.140625" style="0" bestFit="1" customWidth="1"/>
  </cols>
  <sheetData>
    <row r="3" spans="1:5" ht="12.75">
      <c r="A3" s="1" t="s">
        <v>12</v>
      </c>
      <c r="E3" t="s">
        <v>13</v>
      </c>
    </row>
    <row r="6" spans="3:5" ht="12.75">
      <c r="C6" s="3" t="s">
        <v>3</v>
      </c>
      <c r="D6" s="3" t="s">
        <v>16</v>
      </c>
      <c r="E6" s="3" t="s">
        <v>1</v>
      </c>
    </row>
    <row r="7" spans="3:5" ht="12.75">
      <c r="C7" s="17" t="s">
        <v>5</v>
      </c>
      <c r="D7" s="17" t="s">
        <v>5</v>
      </c>
      <c r="E7" s="17" t="s">
        <v>5</v>
      </c>
    </row>
    <row r="8" spans="1:10" ht="12.75">
      <c r="A8" s="1" t="s">
        <v>4</v>
      </c>
      <c r="B8" s="2"/>
      <c r="C8" s="18"/>
      <c r="D8" s="18"/>
      <c r="E8" s="18"/>
      <c r="F8" s="2"/>
      <c r="G8" s="2"/>
      <c r="H8" s="2"/>
      <c r="I8" s="2"/>
      <c r="J8" s="2"/>
    </row>
    <row r="9" spans="1:10" ht="12.75">
      <c r="A9" s="4" t="s">
        <v>6</v>
      </c>
      <c r="B9" s="5"/>
      <c r="C9" s="5">
        <v>38700</v>
      </c>
      <c r="D9" s="5"/>
      <c r="E9" s="5">
        <f>D9+C9</f>
        <v>38700</v>
      </c>
      <c r="F9" s="2"/>
      <c r="G9" s="2"/>
      <c r="H9" s="2"/>
      <c r="I9" s="2"/>
      <c r="J9" s="2"/>
    </row>
    <row r="10" spans="1:10" ht="12.75">
      <c r="A10" s="4" t="s">
        <v>7</v>
      </c>
      <c r="B10" s="5"/>
      <c r="C10" s="5">
        <v>117821</v>
      </c>
      <c r="D10" s="5"/>
      <c r="E10" s="5">
        <f>D10+C10</f>
        <v>117821</v>
      </c>
      <c r="F10" s="2"/>
      <c r="G10" s="2"/>
      <c r="H10" s="2"/>
      <c r="I10" s="2"/>
      <c r="J10" s="2"/>
    </row>
    <row r="11" spans="1:10" ht="12.75">
      <c r="A11" s="4" t="s">
        <v>0</v>
      </c>
      <c r="B11" s="5"/>
      <c r="C11" s="5">
        <v>16704</v>
      </c>
      <c r="D11" s="5"/>
      <c r="E11" s="5">
        <f>Sheet1!H21/1000</f>
        <v>16704</v>
      </c>
      <c r="F11" s="2"/>
      <c r="G11" s="2"/>
      <c r="H11" s="2"/>
      <c r="I11" s="2"/>
      <c r="J11" s="2"/>
    </row>
    <row r="12" spans="2:10" ht="12.75"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7" t="s">
        <v>10</v>
      </c>
      <c r="B13" s="10"/>
      <c r="C13" s="10">
        <f>SUM(C9:C11)</f>
        <v>173225</v>
      </c>
      <c r="D13" s="10">
        <f>SUM(D9:D11)</f>
        <v>0</v>
      </c>
      <c r="E13" s="13">
        <f>SUM(E9:E11)</f>
        <v>173225</v>
      </c>
      <c r="F13" s="2"/>
      <c r="G13" s="2"/>
      <c r="H13" s="2"/>
      <c r="I13" s="2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1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4" t="s">
        <v>9</v>
      </c>
      <c r="B16" s="5"/>
      <c r="C16" s="5"/>
      <c r="D16" s="5">
        <f>4000*34</f>
        <v>136000</v>
      </c>
      <c r="E16" s="5">
        <f>D16+C16</f>
        <v>136000</v>
      </c>
      <c r="F16" s="2"/>
      <c r="G16" s="2"/>
      <c r="H16" s="2"/>
      <c r="I16" s="2"/>
      <c r="J16" s="2"/>
    </row>
    <row r="17" spans="1:10" ht="12.75">
      <c r="A17" s="4" t="s">
        <v>2</v>
      </c>
      <c r="B17" s="5"/>
      <c r="C17" s="5">
        <v>66906</v>
      </c>
      <c r="D17" s="5">
        <f>Sheet1!I33/1000</f>
        <v>211140</v>
      </c>
      <c r="E17" s="5">
        <f>Sheet1!I33/1000</f>
        <v>211140</v>
      </c>
      <c r="F17" s="2"/>
      <c r="G17" s="2"/>
      <c r="H17" s="2"/>
      <c r="I17" s="2"/>
      <c r="J17" s="2"/>
    </row>
    <row r="18" spans="2:10" ht="12.75"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7" t="s">
        <v>11</v>
      </c>
      <c r="B19" s="10"/>
      <c r="C19" s="10">
        <f>SUM(C16:C17)</f>
        <v>66906</v>
      </c>
      <c r="D19" s="10">
        <f>SUM(D16:D17)</f>
        <v>347140</v>
      </c>
      <c r="E19" s="13">
        <f>SUM(E16:E17)</f>
        <v>347140</v>
      </c>
      <c r="F19" s="2"/>
      <c r="G19" s="2"/>
      <c r="H19" s="2"/>
      <c r="I19" s="2"/>
      <c r="J19" s="2"/>
    </row>
    <row r="20" spans="2:10" ht="12.75"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7" t="s">
        <v>14</v>
      </c>
      <c r="B21" s="19"/>
      <c r="C21" s="20">
        <f>C19/C13</f>
        <v>0.38623755231635154</v>
      </c>
      <c r="D21" s="20"/>
      <c r="E21" s="20">
        <f>E19/E13</f>
        <v>2.003983258767499</v>
      </c>
      <c r="F21" s="2"/>
      <c r="G21" s="2"/>
      <c r="H21" s="2"/>
      <c r="I21" s="2"/>
      <c r="J21" s="2"/>
    </row>
    <row r="22" spans="2:10" ht="12.75">
      <c r="B22" s="2"/>
      <c r="C22" s="2"/>
      <c r="D22" s="2"/>
      <c r="E22" s="2"/>
      <c r="F22" s="2"/>
      <c r="G22" s="2"/>
      <c r="H22" s="2"/>
      <c r="I22" s="2"/>
      <c r="J22" s="2"/>
    </row>
    <row r="23" spans="2:10" ht="12.75">
      <c r="B23" s="2"/>
      <c r="C23" s="2"/>
      <c r="D23" s="2"/>
      <c r="E23" s="2"/>
      <c r="F23" s="2"/>
      <c r="G23" s="2"/>
      <c r="H23" s="2"/>
      <c r="I23" s="2"/>
      <c r="J23" s="2"/>
    </row>
    <row r="24" spans="2:10" ht="12.75">
      <c r="B24" s="2"/>
      <c r="C24" s="2"/>
      <c r="D24" s="2"/>
      <c r="E24" s="2"/>
      <c r="F24" s="2"/>
      <c r="G24" s="2"/>
      <c r="H24" s="2"/>
      <c r="I24" s="2"/>
      <c r="J24" s="2"/>
    </row>
    <row r="25" spans="2:10" ht="12.75">
      <c r="B25" s="2"/>
      <c r="C25" s="2"/>
      <c r="D25" s="2"/>
      <c r="E25" s="2"/>
      <c r="F25" s="2"/>
      <c r="G25" s="2"/>
      <c r="H25" s="2"/>
      <c r="I25" s="2"/>
      <c r="J25" s="2"/>
    </row>
    <row r="26" spans="2:10" ht="12.75">
      <c r="B26" s="2"/>
      <c r="C26" s="2"/>
      <c r="D26" s="2"/>
      <c r="E26" s="2"/>
      <c r="F26" s="2"/>
      <c r="G26" s="2"/>
      <c r="H26" s="2"/>
      <c r="I26" s="2"/>
      <c r="J26" s="2"/>
    </row>
    <row r="27" spans="2:10" ht="12.75">
      <c r="B27" s="2"/>
      <c r="C27" s="2"/>
      <c r="D27" s="2"/>
      <c r="E27" s="2"/>
      <c r="F27" s="2"/>
      <c r="G27" s="2"/>
      <c r="H27" s="2"/>
      <c r="I27" s="2"/>
      <c r="J27" s="2"/>
    </row>
    <row r="28" spans="2:10" ht="12.75">
      <c r="B28" s="2"/>
      <c r="C28" s="2"/>
      <c r="D28" s="2"/>
      <c r="E28" s="2"/>
      <c r="F28" s="2"/>
      <c r="G28" s="2"/>
      <c r="H28" s="2"/>
      <c r="I28" s="2"/>
      <c r="J28" s="2"/>
    </row>
    <row r="29" spans="2:10" ht="12.75">
      <c r="B29" s="2"/>
      <c r="C29" s="2"/>
      <c r="D29" s="2"/>
      <c r="E29" s="2"/>
      <c r="F29" s="2"/>
      <c r="G29" s="2"/>
      <c r="H29" s="2"/>
      <c r="I29" s="2"/>
      <c r="J29" s="2"/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E8"/>
  <sheetViews>
    <sheetView workbookViewId="0" topLeftCell="A1">
      <selection activeCell="E8" sqref="E8"/>
    </sheetView>
  </sheetViews>
  <sheetFormatPr defaultColWidth="9.140625" defaultRowHeight="12.75"/>
  <cols>
    <col min="5" max="5" width="13.8515625" style="0" bestFit="1" customWidth="1"/>
  </cols>
  <sheetData>
    <row r="8" spans="2:5" ht="12.75">
      <c r="B8" t="s">
        <v>15</v>
      </c>
      <c r="C8">
        <v>2000</v>
      </c>
      <c r="D8">
        <v>100000</v>
      </c>
      <c r="E8" s="21">
        <f>D8*C8</f>
        <v>200000000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MILH</dc:creator>
  <cp:keywords/>
  <dc:description/>
  <cp:lastModifiedBy>ie</cp:lastModifiedBy>
  <cp:lastPrinted>2003-05-28T18:57:04Z</cp:lastPrinted>
  <dcterms:created xsi:type="dcterms:W3CDTF">2003-05-22T14:01:41Z</dcterms:created>
  <dcterms:modified xsi:type="dcterms:W3CDTF">2003-05-27T09:02:54Z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