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40" windowHeight="11640" tabRatio="939" activeTab="5"/>
  </bookViews>
  <sheets>
    <sheet name="Toate Institutele" sheetId="1" r:id="rId1"/>
    <sheet name="Istorie, Arheologie, Geografie" sheetId="2" r:id="rId2"/>
    <sheet name="Stiinte Socio-Umane" sheetId="3" r:id="rId3"/>
    <sheet name="Filologie" sheetId="4" r:id="rId4"/>
    <sheet name="Economie" sheetId="5" r:id="rId5"/>
    <sheet name="Chimie, Biologie" sheetId="6" r:id="rId6"/>
    <sheet name="Matematica, Fizica" sheetId="7" r:id="rId7"/>
    <sheet name="Tehnic" sheetId="8" r:id="rId8"/>
    <sheet name="Total pe fiecare ramura" sheetId="9" r:id="rId9"/>
  </sheets>
  <definedNames>
    <definedName name="TABLE" localSheetId="0">'Toate Institutele'!$C$60:$C$60</definedName>
  </definedNames>
  <calcPr fullCalcOnLoad="1"/>
</workbook>
</file>

<file path=xl/sharedStrings.xml><?xml version="1.0" encoding="utf-8"?>
<sst xmlns="http://schemas.openxmlformats.org/spreadsheetml/2006/main" count="229" uniqueCount="106">
  <si>
    <t>Criteriu</t>
  </si>
  <si>
    <t>Institutul de Biochimie</t>
  </si>
  <si>
    <t>Institutul de Biologie</t>
  </si>
  <si>
    <t>Centrul de Imunologie</t>
  </si>
  <si>
    <t>Nr.
Ctr.</t>
  </si>
  <si>
    <t>Institutul de Economie Agrara</t>
  </si>
  <si>
    <t>Institutul de Economie Mondiala</t>
  </si>
  <si>
    <t>Institutul de Economie Nationala</t>
  </si>
  <si>
    <t>Institutul de Prognoza Economica</t>
  </si>
  <si>
    <t>Centrul de Cercetari Financiare si Monetare "Victor Slavescu"</t>
  </si>
  <si>
    <t>Centrul de Economia Industriei si Serviciilor</t>
  </si>
  <si>
    <t>Institutul de Cercetare a Calitatii Vietii</t>
  </si>
  <si>
    <t>Centrul de Cercetari Demografice "Vladimir Trebici"</t>
  </si>
  <si>
    <t>Institutul de Statistica Matematica si Matematica Aplicata</t>
  </si>
  <si>
    <t>Centrul de Cercetari Tehnice Fundamentale si Avansate Timisoara</t>
  </si>
  <si>
    <t>Institutul de Mecanica Solidelor</t>
  </si>
  <si>
    <t>Centrul de Studii Avansate in Fizica</t>
  </si>
  <si>
    <t>Institutul de Cercetari pentru Inteligenta Artificiala</t>
  </si>
  <si>
    <t>Centrul pentru Noi Arhitecturi Electronice</t>
  </si>
  <si>
    <t>Institutul de Informatica Teoretica Iasi</t>
  </si>
  <si>
    <t>Centrul de Nanotehnologii</t>
  </si>
  <si>
    <t>Denumire Institut</t>
  </si>
  <si>
    <t>Institut Lingv. Buc.</t>
  </si>
  <si>
    <t>Institut Lingv. Cluj</t>
  </si>
  <si>
    <t>Institut Lingv. Iasi</t>
  </si>
  <si>
    <t>Institutul de Etnografie si Folclor "Constantin Brailoiu"</t>
  </si>
  <si>
    <t>Institutul de Speologie "Emil Racovita"</t>
  </si>
  <si>
    <t>Institutul de Istoria Artei "George Oprescu"</t>
  </si>
  <si>
    <t>Arhiva de Folclor a Academiei Romane, Cluj</t>
  </si>
  <si>
    <t>Centrul pentru Studierea Problemelor Bucovinei</t>
  </si>
  <si>
    <t>Institutul de Cercetari Socio-Umane Ghe.Sincai Tg. Mures</t>
  </si>
  <si>
    <t>Institutul de Cercetari Socio-Umane Sibiu</t>
  </si>
  <si>
    <t>Institutul de Cercetari Socio-Umane Nicolaescu-Plopsor Craiova</t>
  </si>
  <si>
    <t>Institutul de Arheologie si Istoria Artei Cluj-Napoca</t>
  </si>
  <si>
    <t>Institutul de Istorie George Barit</t>
  </si>
  <si>
    <t>Centrul de Istorie si Civilizatie Europeana</t>
  </si>
  <si>
    <t>Institutul de Arheologie Iasi</t>
  </si>
  <si>
    <t>Institutul de Istorie A.D.Xenopol</t>
  </si>
  <si>
    <t>Institutul National pentru Studiul Totalitarismului</t>
  </si>
  <si>
    <t>Institutul de Arheologie Vasile Parvan</t>
  </si>
  <si>
    <t>Institutul de Filologie Romana Alexandru Philippide</t>
  </si>
  <si>
    <t>Institutul de Cercetari Socio-Umane Titu Maiorescu</t>
  </si>
  <si>
    <t>Institutul de Istorie si Teorie Literara G. Calinescu</t>
  </si>
  <si>
    <t>Centrul European de Studii in Probleme Etnice</t>
  </si>
  <si>
    <t>Institutul de Cercetari Economice si Sociale Ghe. Zane Iasi</t>
  </si>
  <si>
    <t>Institutul de Filozofie si Psihologie C. Radulescu-Motru</t>
  </si>
  <si>
    <t>Institutul de Sociologie</t>
  </si>
  <si>
    <t>Institutul de Matematica Octav Mayer Iasi</t>
  </si>
  <si>
    <t>Institutul de Matematica Simion Stoilow Bucuresti</t>
  </si>
  <si>
    <t>Institutul de Cercetari Socio-Umane Titu Maiorescu Timisoara</t>
  </si>
  <si>
    <t>Institutul de Sociologie Dimitrie Gusti Bucuresti</t>
  </si>
  <si>
    <t>Institutul de Stiinte Politice si Relatii Internationale</t>
  </si>
  <si>
    <t>Centrul European de Studii in Probleme Etnice si Comunicare Sociala</t>
  </si>
  <si>
    <t>Institutul de Cercetari Juridice Bucuresti</t>
  </si>
  <si>
    <t>Punctaj
total</t>
  </si>
  <si>
    <t>Institutul de Istorie Nicolae Iorga</t>
  </si>
  <si>
    <t>Institutul de Geografie Bucuresti</t>
  </si>
  <si>
    <t>Institutul de Geodinamica Bucuresti</t>
  </si>
  <si>
    <t>Institutul de Cercetari Financiare si Monetare "Victor Slavescu"</t>
  </si>
  <si>
    <t>Institutul de Studii Sud-Est Europene</t>
  </si>
  <si>
    <t>Total</t>
  </si>
  <si>
    <t>Institutul de Filozofie si Psihologie C. Radulescu-Motru Bucuresti</t>
  </si>
  <si>
    <t>Punctaj</t>
  </si>
  <si>
    <t xml:space="preserve">Total </t>
  </si>
  <si>
    <t>Total Istorie, Arheologie, Geografie</t>
  </si>
  <si>
    <t>Total Stiinte Socio-Umane</t>
  </si>
  <si>
    <t>Total Chimie, Biologie</t>
  </si>
  <si>
    <t>Total Economie</t>
  </si>
  <si>
    <t>Total Istorie, Arheologie, Geografie in procente</t>
  </si>
  <si>
    <t>Total Stiinte Socio-Umane in procente</t>
  </si>
  <si>
    <t>Total Chimie, Biologie in procente</t>
  </si>
  <si>
    <t>Total Economie in procente</t>
  </si>
  <si>
    <t>Ramura</t>
  </si>
  <si>
    <t>Nr.
post. finan.</t>
  </si>
  <si>
    <t>Buget 2006</t>
  </si>
  <si>
    <t>Cheltuieli
de personal</t>
  </si>
  <si>
    <t>Bunuri si
servicii</t>
  </si>
  <si>
    <t>Alte
cheltuieli</t>
  </si>
  <si>
    <t>Transferuri</t>
  </si>
  <si>
    <t>Active
nefinanciare</t>
  </si>
  <si>
    <t>Raport
pct./post.</t>
  </si>
  <si>
    <t>Raport
pct./buget.</t>
  </si>
  <si>
    <t>Istorie, Arheologie, Geografie</t>
  </si>
  <si>
    <t>Stiinte Socio-Umane</t>
  </si>
  <si>
    <t>Filologie</t>
  </si>
  <si>
    <t>Economie</t>
  </si>
  <si>
    <t>Chimie, Biologie</t>
  </si>
  <si>
    <t>Institutul de Biologie si Patologie Celulara "N. Simionescu"</t>
  </si>
  <si>
    <t>Institutul de Chimie "Coriolan Dragulescu" Timisoara</t>
  </si>
  <si>
    <t>Institutul de Chimie Fizica "Ilie G. Murgulescu"</t>
  </si>
  <si>
    <t>Centrul Cercetari pentru Oenologie</t>
  </si>
  <si>
    <t>Centrul Chimie Organica "Costin D. Nenitescu"</t>
  </si>
  <si>
    <t>Centrul Cercetari Antropologice "Fr. Rainer"</t>
  </si>
  <si>
    <t>Institutul de Chimie Macromoleculara "P. Poni"</t>
  </si>
  <si>
    <t>Institutul de Virusologie "Stefan S. Nicolau"</t>
  </si>
  <si>
    <t>Matematica, Fizica</t>
  </si>
  <si>
    <t>Institutul Astronomic Bucuresti</t>
  </si>
  <si>
    <t>Institutul de Calcul "Tiberiu Popoviciu" Cluj</t>
  </si>
  <si>
    <t>Tehnic</t>
  </si>
  <si>
    <t>Total Filologie</t>
  </si>
  <si>
    <t>Total Tehnic in procente</t>
  </si>
  <si>
    <t>Total Filologie in procente</t>
  </si>
  <si>
    <t>Total Tehnic</t>
  </si>
  <si>
    <t>%</t>
  </si>
  <si>
    <t>Total Matematica, Fizica</t>
  </si>
  <si>
    <t>Total Matematica, Fizica in procente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</si>
</sst>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7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.7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2"/>
      <name val="Arial"/>
      <family val="0"/>
    </font>
    <font>
      <b/>
      <sz val="10.25"/>
      <name val="Arial"/>
      <family val="2"/>
    </font>
    <font>
      <sz val="9.25"/>
      <name val="Arial"/>
      <family val="0"/>
    </font>
    <font>
      <sz val="8.25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25"/>
      <name val="Arial"/>
      <family val="2"/>
    </font>
    <font>
      <sz val="8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1. Institutul de Arheologie Vasile Parvan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875"/>
          <c:w val="0.93075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Geografie'!$H$3:$AI$3</c:f>
              <c:strCache>
                <c:ptCount val="1"/>
                <c:pt idx="0">
                  <c:v>1 40 3 4 5 56 7 180 152 186 11 12 13 14 15 16 17 18 19 20 21 22 23 24 25 26 27 28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Geografie'!$H$3:$AI$3</c:f>
              <c:numCache>
                <c:ptCount val="28"/>
                <c:pt idx="1">
                  <c:v>40</c:v>
                </c:pt>
                <c:pt idx="5">
                  <c:v>56</c:v>
                </c:pt>
                <c:pt idx="7">
                  <c:v>180</c:v>
                </c:pt>
                <c:pt idx="8">
                  <c:v>152</c:v>
                </c:pt>
                <c:pt idx="9">
                  <c:v>186</c:v>
                </c:pt>
              </c:numCache>
            </c:numRef>
          </c:val>
        </c:ser>
        <c:axId val="32794573"/>
        <c:axId val="51272462"/>
      </c:barChart>
      <c:catAx>
        <c:axId val="3279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72462"/>
        <c:crosses val="autoZero"/>
        <c:auto val="1"/>
        <c:lblOffset val="100"/>
        <c:noMultiLvlLbl val="0"/>
      </c:catAx>
      <c:valAx>
        <c:axId val="51272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4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10. Centrul de Istorie si Civilizatie Europeana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Geografie'!$H$12:$L$12</c:f>
              <c:strCache>
                <c:ptCount val="1"/>
                <c:pt idx="0">
                  <c:v>5 120 8 12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Geografie'!$H$12:$AI$12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291871"/>
        <c:axId val="14753888"/>
      </c:barChart>
      <c:catAx>
        <c:axId val="2291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53888"/>
        <c:crosses val="autoZero"/>
        <c:auto val="1"/>
        <c:lblOffset val="100"/>
        <c:noMultiLvlLbl val="0"/>
      </c:catAx>
      <c:valAx>
        <c:axId val="14753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1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11. Centrul pentru Studierea Problemelor Bucovinei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Geografie'!$H$13:$J$13</c:f>
              <c:strCache>
                <c:ptCount val="1"/>
                <c:pt idx="0">
                  <c:v>5 120 8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Geografie'!$H$13:$AI$13</c:f>
              <c:numCache>
                <c:ptCount val="28"/>
                <c:pt idx="3">
                  <c:v>12</c:v>
                </c:pt>
                <c:pt idx="7">
                  <c:v>90</c:v>
                </c:pt>
                <c:pt idx="8">
                  <c:v>144</c:v>
                </c:pt>
                <c:pt idx="9">
                  <c:v>51</c:v>
                </c:pt>
                <c:pt idx="14">
                  <c:v>0.1</c:v>
                </c:pt>
              </c:numCache>
            </c:numRef>
          </c:val>
        </c:ser>
        <c:axId val="19478625"/>
        <c:axId val="58151074"/>
      </c:barChart>
      <c:catAx>
        <c:axId val="1947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51074"/>
        <c:crosses val="autoZero"/>
        <c:auto val="1"/>
        <c:lblOffset val="100"/>
        <c:noMultiLvlLbl val="0"/>
      </c:catAx>
      <c:valAx>
        <c:axId val="5815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78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2. Institutul de Cercetari Socio-Umane Nicolaescu-Plopsor Craiova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28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Socio-Umane'!$H$4:$AI$4</c:f>
              <c:strCache>
                <c:ptCount val="1"/>
                <c:pt idx="0">
                  <c:v>1 20 3 4 5 72 12 60 320 294 11 12 13 14 0.7 16 17 18 19 20 21 22 23 24 25 26 27 28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Socio-Umane'!$H$4:$AI$4</c:f>
              <c:numCache/>
            </c:numRef>
          </c:val>
        </c:ser>
        <c:axId val="21723427"/>
        <c:axId val="2736612"/>
      </c:barChart>
      <c:catAx>
        <c:axId val="21723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6612"/>
        <c:crosses val="autoZero"/>
        <c:auto val="1"/>
        <c:lblOffset val="100"/>
        <c:noMultiLvlLbl val="0"/>
      </c:catAx>
      <c:valAx>
        <c:axId val="2736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23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Institutul de Cercetari Socio-Umane Sibiu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975"/>
          <c:w val="0.928"/>
          <c:h val="0.8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Socio-Umane'!$H$5:$AI$5</c:f>
              <c:strCache>
                <c:ptCount val="1"/>
                <c:pt idx="0">
                  <c:v>1 20 3 4 5 32 4 60 72 84 11 12 13 14 0.7 16 17 18 19 20 21 22 23 24 25 26 27 28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Socio-Umane'!$H$5:$AI$5</c:f>
              <c:numCache/>
            </c:numRef>
          </c:val>
        </c:ser>
        <c:axId val="43662053"/>
        <c:axId val="19461158"/>
      </c:barChart>
      <c:catAx>
        <c:axId val="4366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61158"/>
        <c:crosses val="autoZero"/>
        <c:auto val="1"/>
        <c:lblOffset val="100"/>
        <c:noMultiLvlLbl val="0"/>
      </c:catAx>
      <c:valAx>
        <c:axId val="1946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6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4. Institutul de Cercetari Socio-Umane Titu Maiorescu Timisoara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775"/>
          <c:w val="0.94325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Socio-Umane'!$H$6:$AI$6</c:f>
              <c:strCache>
                <c:ptCount val="1"/>
                <c:pt idx="0">
                  <c:v>1 20 3 4 5 88 20 10 8 468 11 12 5 23 0.7 16 17 18 19 8 2 22 23 24 4 26 27 28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Socio-Umane'!$H$6:$AI$6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7015719"/>
        <c:axId val="15034216"/>
      </c:barChart>
      <c:catAx>
        <c:axId val="57015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34216"/>
        <c:crosses val="autoZero"/>
        <c:auto val="1"/>
        <c:lblOffset val="100"/>
        <c:noMultiLvlLbl val="0"/>
      </c:catAx>
      <c:valAx>
        <c:axId val="15034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15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5. Institutul de Cercetari Socio-Umane Ghe.Sincai Tg. Mures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28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Socio-Umane'!$H$7:$AI$7</c:f>
              <c:strCache>
                <c:ptCount val="1"/>
                <c:pt idx="0">
                  <c:v>1 20 8 4 5 8 8 80 8 51 11 12 5 23 0.3 16 17 18 19 8 2 22 23 24 4 26 27 28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Socio-Umane'!$H$7:$AI$7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7699945"/>
        <c:axId val="34577322"/>
      </c:barChart>
      <c:catAx>
        <c:axId val="3769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77322"/>
        <c:crosses val="autoZero"/>
        <c:auto val="1"/>
        <c:lblOffset val="100"/>
        <c:noMultiLvlLbl val="0"/>
      </c:catAx>
      <c:valAx>
        <c:axId val="34577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99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6. Institutul de Filozofie si Psihologie C. Radulescu-Motru Bucuresti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975"/>
          <c:w val="0.928"/>
          <c:h val="0.8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Socio-Umane'!$H$8:$AI$8</c:f>
              <c:strCache>
                <c:ptCount val="1"/>
                <c:pt idx="0">
                  <c:v>1 20 8 24 40 96 20 180 744 225 11 12 5 23 1.7 16 17 18 19 8 2 22 23 24 4 26 27 28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Socio-Umane'!$H$8:$AI$8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2933419"/>
        <c:axId val="60297452"/>
      </c:barChart>
      <c:catAx>
        <c:axId val="3293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97452"/>
        <c:crosses val="autoZero"/>
        <c:auto val="1"/>
        <c:lblOffset val="100"/>
        <c:noMultiLvlLbl val="0"/>
      </c:catAx>
      <c:valAx>
        <c:axId val="60297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3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7. Institutul de Sociologie Dimitrie Gusti Bucuresti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"/>
          <c:w val="0.94325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Socio-Umane'!$H$9:$AI$9</c:f>
              <c:strCache>
                <c:ptCount val="1"/>
                <c:pt idx="0">
                  <c:v>1 20 8 24 40 144 10 60 264 177 11 12 5 23 1.7 16 17 18 19 8 2 22 23 24 4 26 27 28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Socio-Umane'!$H$9:$AI$9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7020269"/>
        <c:axId val="11487022"/>
      </c:barChart>
      <c:catAx>
        <c:axId val="27020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87022"/>
        <c:crosses val="autoZero"/>
        <c:auto val="1"/>
        <c:lblOffset val="100"/>
        <c:noMultiLvlLbl val="0"/>
      </c:catAx>
      <c:valAx>
        <c:axId val="1148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20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8. Institutul de Stiinte Politice si Relatii Internationale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28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Socio-Umane'!$H$10:$AI$10</c:f>
              <c:strCache>
                <c:ptCount val="1"/>
                <c:pt idx="0">
                  <c:v>1 40 8 24 40 96 8 30 272 153 11 12 5 23 1.7 16 17 18 19 8 2 22 23 24 4 26 27 28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Socio-Umane'!$H$10:$AI$10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8458927"/>
        <c:axId val="12959344"/>
      </c:barChart>
      <c:catAx>
        <c:axId val="845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59344"/>
        <c:crosses val="autoZero"/>
        <c:auto val="1"/>
        <c:lblOffset val="100"/>
        <c:noMultiLvlLbl val="0"/>
      </c:catAx>
      <c:valAx>
        <c:axId val="1295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58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9. Institutul de Cercetari Socio-Umane Nicolaescu-Plopsor Craiova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975"/>
          <c:w val="0.928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Socio-Umane'!$H$11:$AI$11</c:f>
              <c:strCache>
                <c:ptCount val="1"/>
                <c:pt idx="0">
                  <c:v>1 40 8 24 40 96 8 30 272 15 11 12 5 23 0.1 16 17 18 19 8 2 22 23 24 4 26 27 28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Socio-Umane'!$H$11:$AI$11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7050993"/>
        <c:axId val="59504306"/>
      </c:barChart>
      <c:catAx>
        <c:axId val="3705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04306"/>
        <c:crosses val="autoZero"/>
        <c:auto val="1"/>
        <c:lblOffset val="100"/>
        <c:noMultiLvlLbl val="0"/>
      </c:catAx>
      <c:valAx>
        <c:axId val="5950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50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2. Institutul de Arheologie Iasi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45"/>
          <c:w val="0.87475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Geografie'!$H$4:$AI$4</c:f>
              <c:strCache>
                <c:ptCount val="1"/>
                <c:pt idx="0">
                  <c:v>1 40 3 4 5 24 7 80 128 192 11 12 13 14 0,2 16 17 18 19 20 21 22 23 24 25 26 27 28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Geografie'!$H$4:$AI$4</c:f>
              <c:numCache>
                <c:ptCount val="28"/>
                <c:pt idx="1">
                  <c:v>40</c:v>
                </c:pt>
                <c:pt idx="5">
                  <c:v>24</c:v>
                </c:pt>
                <c:pt idx="7">
                  <c:v>80</c:v>
                </c:pt>
                <c:pt idx="8">
                  <c:v>128</c:v>
                </c:pt>
                <c:pt idx="9">
                  <c:v>192</c:v>
                </c:pt>
                <c:pt idx="14">
                  <c:v>0.2</c:v>
                </c:pt>
              </c:numCache>
            </c:numRef>
          </c:val>
        </c:ser>
        <c:axId val="44375695"/>
        <c:axId val="65847888"/>
      </c:barChart>
      <c:catAx>
        <c:axId val="44375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47888"/>
        <c:crosses val="autoZero"/>
        <c:auto val="1"/>
        <c:lblOffset val="100"/>
        <c:noMultiLvlLbl val="0"/>
      </c:catAx>
      <c:valAx>
        <c:axId val="6584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75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10. Institutul de Cercetari Economice si Sociale Ghe. Zane Iasi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775"/>
          <c:w val="0.94325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Socio-Umane'!$H$12:$AI$12</c:f>
              <c:strCache>
                <c:ptCount val="1"/>
                <c:pt idx="0">
                  <c:v>1 40 8 24 40 32 18 100 328 222 11 12 5 23 0.6 16 17 18 19 8 2 22 23 24 4 26 27 28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Socio-Umane'!$H$12:$AI$12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2574643"/>
        <c:axId val="15888372"/>
      </c:barChart>
      <c:catAx>
        <c:axId val="42574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88372"/>
        <c:crosses val="autoZero"/>
        <c:auto val="1"/>
        <c:lblOffset val="100"/>
        <c:noMultiLvlLbl val="0"/>
      </c:catAx>
      <c:valAx>
        <c:axId val="15888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74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1. Institutul de Cercetari Juridice Bucuresti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8975"/>
          <c:w val="0.9435"/>
          <c:h val="0.8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'Stiinte Socio-Umane'!$H$3:$AI$3</c:f>
              <c:strCache>
                <c:ptCount val="1"/>
                <c:pt idx="0">
                  <c:v>1 20 3 4 5 24 4 80 42 144 11 12 13 14 1.5 16 17 18 19 20 21 22 23 24 25 26 27 28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'Stiinte Socio-Umane'!$H$3:$AI$3</c:f>
              <c:numCache/>
            </c:numRef>
          </c:val>
        </c:ser>
        <c:axId val="26111221"/>
        <c:axId val="19507766"/>
      </c:barChart>
      <c:catAx>
        <c:axId val="2611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07766"/>
        <c:crosses val="autoZero"/>
        <c:auto val="1"/>
        <c:lblOffset val="100"/>
        <c:noMultiLvlLbl val="0"/>
      </c:catAx>
      <c:valAx>
        <c:axId val="19507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11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1. Arhiva de Folclor a Academiei Romane, Cluj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"/>
          <c:w val="0.94175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Filologie!$H$3:$AI$3</c:f>
              <c:strCache>
                <c:ptCount val="1"/>
                <c:pt idx="0">
                  <c:v>1 20 3 4 4 56 4 40 8 42 11 12 13 14 0.2 16 16 16 16 40 21 0.2 23 24 8 2 27 28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Filologie!$H$3:$AI$3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0045239"/>
        <c:axId val="10626424"/>
      </c:barChart>
      <c:catAx>
        <c:axId val="6004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26424"/>
        <c:crosses val="autoZero"/>
        <c:auto val="1"/>
        <c:lblOffset val="100"/>
        <c:noMultiLvlLbl val="0"/>
      </c:catAx>
      <c:valAx>
        <c:axId val="1062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45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2. Institutul de Etnografie si Folclor "Constantin Brailoiu"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45"/>
          <c:w val="0.872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Filologie!$H$4:$AI$4</c:f>
              <c:strCache>
                <c:ptCount val="1"/>
                <c:pt idx="0">
                  <c:v>5 36 72 120 160 36 21 21 0.1 16 128 32 24 10 12 6 20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Filologie!$H$4:$AI$4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9628921"/>
        <c:axId val="811450"/>
      </c:barChart>
      <c:catAx>
        <c:axId val="1962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1450"/>
        <c:crosses val="autoZero"/>
        <c:auto val="1"/>
        <c:lblOffset val="100"/>
        <c:noMultiLvlLbl val="0"/>
      </c:catAx>
      <c:valAx>
        <c:axId val="811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8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Institutul de Filologie Romana Alexandru Philippide</a:t>
            </a:r>
          </a:p>
        </c:rich>
      </c:tx>
      <c:layout>
        <c:manualLayout>
          <c:xMode val="factor"/>
          <c:yMode val="factor"/>
          <c:x val="0.018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08625"/>
          <c:w val="0.782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Filologie!$H$5:$AI$5</c:f>
              <c:strCache>
                <c:ptCount val="1"/>
                <c:pt idx="0">
                  <c:v>5 20 12 12 72 16 40 120 216 4 28 7 1.1 16 128 16 8 4 5 10 24 6 10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Filologie!$H$5:$AI$5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2744251"/>
        <c:axId val="5824252"/>
      </c:barChart>
      <c:catAx>
        <c:axId val="52744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4252"/>
        <c:crosses val="autoZero"/>
        <c:auto val="1"/>
        <c:lblOffset val="100"/>
        <c:noMultiLvlLbl val="0"/>
      </c:catAx>
      <c:valAx>
        <c:axId val="5824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44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4. Institutul de Istorie si Teorie Literara G. Calinescu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Filologie!$H$6:$AI$6</c:f>
              <c:strCache>
                <c:ptCount val="1"/>
                <c:pt idx="0">
                  <c:v>5 20 12 12 42 4 40 120 501 4 28 7 1.1 16 128 16 8 4 5 10 24 6 10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Filologie!$H$6:$AI$6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3032061"/>
        <c:axId val="45620542"/>
      </c:barChart>
      <c:catAx>
        <c:axId val="43032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620542"/>
        <c:crosses val="autoZero"/>
        <c:auto val="1"/>
        <c:lblOffset val="100"/>
        <c:noMultiLvlLbl val="0"/>
      </c:catAx>
      <c:valAx>
        <c:axId val="4562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2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5. Institut Lingv. Buc.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Filologie!$H$7:$AI$7</c:f>
              <c:strCache>
                <c:ptCount val="1"/>
                <c:pt idx="0">
                  <c:v>25 20 216 20 152 10 360 1,584 585 36 43.5 2.1 8 8 32 16 2 0.8 10 66 28 10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Filologie!$H$7:$AI$7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2545215"/>
        <c:axId val="10132608"/>
      </c:barChart>
      <c:catAx>
        <c:axId val="12545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32608"/>
        <c:crosses val="autoZero"/>
        <c:auto val="1"/>
        <c:lblOffset val="100"/>
        <c:noMultiLvlLbl val="0"/>
      </c:catAx>
      <c:valAx>
        <c:axId val="10132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5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6. Institut Lingv. Cluj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Filologie!$H$8:$AI$8</c:f>
              <c:strCache>
                <c:ptCount val="1"/>
                <c:pt idx="0">
                  <c:v>50 60 12 64 4 40 136 39 60 4 10 2 16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Filologie!$H$8:$AI$8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4639745"/>
        <c:axId val="61922498"/>
      </c:barChart>
      <c:catAx>
        <c:axId val="54639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22498"/>
        <c:crosses val="autoZero"/>
        <c:auto val="1"/>
        <c:lblOffset val="100"/>
        <c:noMultiLvlLbl val="0"/>
      </c:catAx>
      <c:valAx>
        <c:axId val="6192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39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7. Institut Lingv. Iasi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Filologie!$H$9:$AI$9</c:f>
              <c:strCache>
                <c:ptCount val="1"/>
                <c:pt idx="0">
                  <c:v>25 40 36 4 72 16 50 120 216 4 28 7 1.1 80 16 64 4 0.2 5 24 10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Filologie!$H$9:$AI$9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5539395"/>
        <c:axId val="32202244"/>
      </c:barChart>
      <c:catAx>
        <c:axId val="65539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202244"/>
        <c:crosses val="autoZero"/>
        <c:auto val="1"/>
        <c:lblOffset val="100"/>
        <c:noMultiLvlLbl val="0"/>
      </c:catAx>
      <c:valAx>
        <c:axId val="3220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39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1. Institutul de Economie Agrara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28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Economie!$H$3:$AI$3</c:f>
              <c:strCache>
                <c:ptCount val="1"/>
                <c:pt idx="0">
                  <c:v>1 2 3 4 5 56 7 320 128 273 11 12 13 14 3.7 16 17 18 19 20 21 22 23 24 25 26 27 28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Economie!$H$3:$AI$3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2771077"/>
        <c:axId val="24813638"/>
      </c:barChart>
      <c:catAx>
        <c:axId val="12771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813638"/>
        <c:crosses val="autoZero"/>
        <c:auto val="1"/>
        <c:lblOffset val="100"/>
        <c:noMultiLvlLbl val="0"/>
      </c:catAx>
      <c:valAx>
        <c:axId val="2481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1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Institutul de Arheologie si Istoria Artei Cluj</a:t>
            </a:r>
          </a:p>
        </c:rich>
      </c:tx>
      <c:layout>
        <c:manualLayout>
          <c:xMode val="factor"/>
          <c:yMode val="factor"/>
          <c:x val="0.018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08625"/>
          <c:w val="0.782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Geografie'!$H$5:$AI$5</c:f>
              <c:strCache>
                <c:ptCount val="1"/>
                <c:pt idx="0">
                  <c:v>1 40 3 4 5 56 7 90 48 96 11 12 13 14 0,8 16 17 18 19 20 21 22 23 24 25 26 27 28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Geografie'!$H$5:$AI$5</c:f>
              <c:numCache>
                <c:ptCount val="28"/>
                <c:pt idx="5">
                  <c:v>56</c:v>
                </c:pt>
                <c:pt idx="7">
                  <c:v>90</c:v>
                </c:pt>
                <c:pt idx="8">
                  <c:v>48</c:v>
                </c:pt>
                <c:pt idx="9">
                  <c:v>96</c:v>
                </c:pt>
                <c:pt idx="14">
                  <c:v>0.8</c:v>
                </c:pt>
              </c:numCache>
            </c:numRef>
          </c:val>
        </c:ser>
        <c:axId val="52254289"/>
        <c:axId val="41085586"/>
      </c:barChart>
      <c:catAx>
        <c:axId val="52254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85586"/>
        <c:crosses val="autoZero"/>
        <c:auto val="1"/>
        <c:lblOffset val="100"/>
        <c:noMultiLvlLbl val="0"/>
      </c:catAx>
      <c:valAx>
        <c:axId val="4108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54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2. Institutul de Economie Mondiala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45"/>
          <c:w val="0.8715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Economie!$H$4:$AI$4</c:f>
              <c:strCache>
                <c:ptCount val="1"/>
                <c:pt idx="0">
                  <c:v>1 40 3 4 5 64 7 90 1520 480 11 12 13 14 4.3 16 17 18 19 20 21 22 23 10 25 26 27 28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Economie!$H$4:$AI$4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273735"/>
        <c:axId val="13575048"/>
      </c:barChart>
      <c:catAx>
        <c:axId val="2273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75048"/>
        <c:crosses val="autoZero"/>
        <c:auto val="1"/>
        <c:lblOffset val="100"/>
        <c:noMultiLvlLbl val="0"/>
      </c:catAx>
      <c:valAx>
        <c:axId val="1357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3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Institutul de Economie Nationala</a:t>
            </a:r>
          </a:p>
        </c:rich>
      </c:tx>
      <c:layout>
        <c:manualLayout>
          <c:xMode val="factor"/>
          <c:yMode val="factor"/>
          <c:x val="0.018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08625"/>
          <c:w val="0.782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Economie!$H$5:$AI$5</c:f>
              <c:strCache>
                <c:ptCount val="1"/>
                <c:pt idx="0">
                  <c:v>30 24 112 660 8 624 6.3 10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Economie!$H$5:$AI$5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9962889"/>
        <c:axId val="43608010"/>
      </c:barChart>
      <c:catAx>
        <c:axId val="996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08010"/>
        <c:crosses val="autoZero"/>
        <c:auto val="1"/>
        <c:lblOffset val="100"/>
        <c:noMultiLvlLbl val="0"/>
      </c:catAx>
      <c:valAx>
        <c:axId val="436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6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4. Institutul de Prognoza Economica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Economie!$H$6:$AI$6</c:f>
              <c:strCache>
                <c:ptCount val="1"/>
                <c:pt idx="0">
                  <c:v>25 24 104 130 296 414 23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Economie!$H$6:$AI$6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5948363"/>
        <c:axId val="30010636"/>
      </c:barChart>
      <c:catAx>
        <c:axId val="15948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10636"/>
        <c:crosses val="autoZero"/>
        <c:auto val="1"/>
        <c:lblOffset val="100"/>
        <c:noMultiLvlLbl val="0"/>
      </c:catAx>
      <c:valAx>
        <c:axId val="30010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8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5. Institutul de Cercetari Financiare si Monetare "Victor Slavescu"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Economie!$H$7:$AI$7</c:f>
              <c:strCache>
                <c:ptCount val="1"/>
                <c:pt idx="0">
                  <c:v>25 304 10 120 90 6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Economie!$H$7:$AI$7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534285"/>
        <c:axId val="26293070"/>
      </c:barChart>
      <c:catAx>
        <c:axId val="453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93070"/>
        <c:crosses val="autoZero"/>
        <c:auto val="1"/>
        <c:lblOffset val="100"/>
        <c:noMultiLvlLbl val="0"/>
      </c:catAx>
      <c:valAx>
        <c:axId val="2629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4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6. Centrul de Economia Industriei si Serviciilor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Economie!$H$8:$AI$8</c:f>
              <c:strCache>
                <c:ptCount val="1"/>
                <c:pt idx="0">
                  <c:v>25 56 30 704 27 4 6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Economie!$H$8:$AI$8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1327951"/>
        <c:axId val="23050896"/>
      </c:barChart>
      <c:catAx>
        <c:axId val="31327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50896"/>
        <c:crosses val="autoZero"/>
        <c:auto val="1"/>
        <c:lblOffset val="100"/>
        <c:noMultiLvlLbl val="0"/>
      </c:catAx>
      <c:valAx>
        <c:axId val="2305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27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7. Institutul de Cercetare a Calitatii Vietii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Economie!$H$9:$AI$9</c:f>
              <c:strCache>
                <c:ptCount val="1"/>
                <c:pt idx="0">
                  <c:v>5 80 208 240 160 279 0.6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Economie!$H$9:$AI$9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1913233"/>
        <c:axId val="15074002"/>
      </c:barChart>
      <c:catAx>
        <c:axId val="2191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74002"/>
        <c:crosses val="autoZero"/>
        <c:auto val="1"/>
        <c:lblOffset val="100"/>
        <c:noMultiLvlLbl val="0"/>
      </c:catAx>
      <c:valAx>
        <c:axId val="1507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3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8. Centrul de Cercetari Demografice "Vladimir Trebici"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Economie!$H$10:$AI$10</c:f>
              <c:strCache>
                <c:ptCount val="1"/>
                <c:pt idx="0">
                  <c:v>5 80 8 20 16 6 2 0.1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Economie!$H$10:$AI$10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0286035"/>
        <c:axId val="1346580"/>
      </c:barChart>
      <c:catAx>
        <c:axId val="4028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6580"/>
        <c:crosses val="autoZero"/>
        <c:auto val="1"/>
        <c:lblOffset val="100"/>
        <c:noMultiLvlLbl val="0"/>
      </c:catAx>
      <c:valAx>
        <c:axId val="1346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86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1. Institutul de Biochimie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9"/>
          <c:w val="0.9312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'Chimie, Biologie'!$H$3:$AI$3</c:f>
              <c:strCache>
                <c:ptCount val="1"/>
                <c:pt idx="0">
                  <c:v>5 130 16 30 22 100 428 32 32 0.4 10 18 4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Biologie'!$H$3:$AI$3</c:f>
              <c:numCache/>
            </c:numRef>
          </c:val>
        </c:ser>
        <c:axId val="20418837"/>
        <c:axId val="52155990"/>
      </c:barChart>
      <c:catAx>
        <c:axId val="20418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55990"/>
        <c:crosses val="autoZero"/>
        <c:auto val="1"/>
        <c:lblOffset val="100"/>
        <c:noMultiLvlLbl val="0"/>
      </c:catAx>
      <c:valAx>
        <c:axId val="52155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18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2. Institutul de Biologie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45"/>
          <c:w val="0.87475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'Chimie, Biologie'!$H$4:$AI$4</c:f>
              <c:strCache>
                <c:ptCount val="1"/>
                <c:pt idx="0">
                  <c:v>5 20 32 190 8 108 18 10 45 47.5 0.4 56 328 112 128 48 6 0.4 10 12 4 10 15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Biologie'!$H$4:$AI$4</c:f>
              <c:numCache/>
            </c:numRef>
          </c:val>
        </c:ser>
        <c:axId val="34696151"/>
        <c:axId val="40657304"/>
      </c:barChart>
      <c:catAx>
        <c:axId val="3469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57304"/>
        <c:crosses val="autoZero"/>
        <c:auto val="1"/>
        <c:lblOffset val="100"/>
        <c:noMultiLvlLbl val="0"/>
      </c:catAx>
      <c:valAx>
        <c:axId val="40657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6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Institutul de Biologie si Patologie Celulara
"N. Simionescu"</a:t>
            </a:r>
          </a:p>
        </c:rich>
      </c:tx>
      <c:layout>
        <c:manualLayout>
          <c:xMode val="factor"/>
          <c:yMode val="factor"/>
          <c:x val="0.018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08625"/>
          <c:w val="0.782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'Chimie, Biologie'!$H$5:$AI$5</c:f>
              <c:strCache>
                <c:ptCount val="1"/>
                <c:pt idx="0">
                  <c:v>5 20 100 32 9 62 2 0.1 48 480 80 0.2 10 4 2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Biologie'!$H$5:$AI$5</c:f>
              <c:numCache/>
            </c:numRef>
          </c:val>
        </c:ser>
        <c:axId val="25479065"/>
        <c:axId val="45526490"/>
      </c:barChart>
      <c:catAx>
        <c:axId val="25479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26490"/>
        <c:crosses val="autoZero"/>
        <c:auto val="1"/>
        <c:lblOffset val="100"/>
        <c:noMultiLvlLbl val="0"/>
      </c:catAx>
      <c:valAx>
        <c:axId val="4552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79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4. Institutul de Istorie Nicolae Iorga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Geografie'!$H$6:$I$6</c:f>
              <c:strCache>
                <c:ptCount val="1"/>
                <c:pt idx="0">
                  <c:v>1 40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Geografie'!$H$6:$AI$6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3317395"/>
        <c:axId val="43078612"/>
      </c:barChart>
      <c:catAx>
        <c:axId val="53317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78612"/>
        <c:crosses val="autoZero"/>
        <c:auto val="1"/>
        <c:lblOffset val="100"/>
        <c:noMultiLvlLbl val="0"/>
      </c:catAx>
      <c:valAx>
        <c:axId val="4307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17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4. Institutul de Chimie "Coriolan Dragulescu" Timisoara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Biologie'!$H$6:$AI$6</c:f>
              <c:strCache>
                <c:ptCount val="1"/>
                <c:pt idx="0">
                  <c:v>30 8 40 690 48 285 110 14.5 328 64 72 1 10 4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Biologie'!$H$6:$AI$6</c:f>
              <c:numCache/>
            </c:numRef>
          </c:val>
        </c:ser>
        <c:axId val="6431835"/>
        <c:axId val="15416092"/>
      </c:barChart>
      <c:catAx>
        <c:axId val="6431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16092"/>
        <c:crosses val="autoZero"/>
        <c:auto val="1"/>
        <c:lblOffset val="100"/>
        <c:noMultiLvlLbl val="0"/>
      </c:catAx>
      <c:valAx>
        <c:axId val="1541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1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5. Institutul de Chimie Fizica "Ilie G. Murgulescu"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Biologie'!$H$7:$AI$7</c:f>
              <c:strCache>
                <c:ptCount val="1"/>
                <c:pt idx="0">
                  <c:v>10 750 216 69 30 222 17 80 1266 62 112 7 1 10 4 2 60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Biologie'!$H$7:$AI$7</c:f>
              <c:numCache/>
            </c:numRef>
          </c:val>
        </c:ser>
        <c:axId val="62521885"/>
        <c:axId val="37390686"/>
      </c:barChart>
      <c:catAx>
        <c:axId val="6252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90686"/>
        <c:crosses val="autoZero"/>
        <c:auto val="1"/>
        <c:lblOffset val="100"/>
        <c:noMultiLvlLbl val="0"/>
      </c:catAx>
      <c:valAx>
        <c:axId val="3739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1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6. Institutul de Chimie Macromoleculara "P. Poni"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Biologie'!$H$8:$AI$8</c:f>
              <c:strCache>
                <c:ptCount val="1"/>
                <c:pt idx="0">
                  <c:v>15 24 72 2 1100 156 183 204 50 134 142.5 52 1336 266 16 40 4 2 10 32 14 20 30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Biologie'!$H$8:$AI$8</c:f>
              <c:numCache/>
            </c:numRef>
          </c:val>
        </c:ser>
        <c:axId val="14475487"/>
        <c:axId val="1382560"/>
      </c:barChart>
      <c:catAx>
        <c:axId val="1447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82560"/>
        <c:crosses val="autoZero"/>
        <c:auto val="1"/>
        <c:lblOffset val="100"/>
        <c:noMultiLvlLbl val="0"/>
      </c:catAx>
      <c:valAx>
        <c:axId val="1382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7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7. Institutul de Speologie "Emil Racovita"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Biologie'!$H$9:$AI$9</c:f>
              <c:strCache>
                <c:ptCount val="1"/>
                <c:pt idx="0">
                  <c:v>15 20 24 12 64 2 130 156 87 204 50 21 11 32 220 28 48 8 4 0.4 5 10 52 6 20 30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Biologie'!$H$9:$AI$9</c:f>
              <c:numCache/>
            </c:numRef>
          </c:val>
        </c:ser>
        <c:axId val="22757537"/>
        <c:axId val="2844898"/>
      </c:barChart>
      <c:catAx>
        <c:axId val="22757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4898"/>
        <c:crosses val="autoZero"/>
        <c:auto val="1"/>
        <c:lblOffset val="100"/>
        <c:noMultiLvlLbl val="0"/>
      </c:catAx>
      <c:valAx>
        <c:axId val="2844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57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8. Institutul de Virusologie "Stefan S. Nicolau"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Biologie'!$H$10:$AI$10</c:f>
              <c:strCache>
                <c:ptCount val="1"/>
                <c:pt idx="0">
                  <c:v>50 12 60 144 15 45 12.5 24 370 48 16 0.2 20 10 4 15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Biologie'!$H$10:$AI$10</c:f>
              <c:numCache/>
            </c:numRef>
          </c:val>
        </c:ser>
        <c:axId val="50700643"/>
        <c:axId val="7207460"/>
      </c:barChart>
      <c:catAx>
        <c:axId val="5070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07460"/>
        <c:crosses val="autoZero"/>
        <c:auto val="1"/>
        <c:lblOffset val="100"/>
        <c:noMultiLvlLbl val="0"/>
      </c:catAx>
      <c:valAx>
        <c:axId val="7207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0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9. Centrul Cercetari pentru Oenologie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Biologie'!$H$11:$AI$11</c:f>
              <c:strCache>
                <c:ptCount val="1"/>
                <c:pt idx="0">
                  <c:v>5 24 8 88 16 66 6 12.5 24 56 16 8 10 2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Biologie'!$H$11:$AI$11</c:f>
              <c:numCache/>
            </c:numRef>
          </c:val>
        </c:ser>
        <c:axId val="65831717"/>
        <c:axId val="51203174"/>
      </c:barChart>
      <c:catAx>
        <c:axId val="6583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03174"/>
        <c:crosses val="autoZero"/>
        <c:auto val="1"/>
        <c:lblOffset val="100"/>
        <c:noMultiLvlLbl val="0"/>
      </c:catAx>
      <c:valAx>
        <c:axId val="5120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31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10. Centrul Chimie Organica "Costin D. Nenitescu"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Biologie'!$H$12:$AI$12</c:f>
              <c:strCache>
                <c:ptCount val="1"/>
                <c:pt idx="0">
                  <c:v>15 250 144 30 58 1 16 520 96 16 4 10 4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Biologie'!$H$12:$AI$12</c:f>
              <c:numCache/>
            </c:numRef>
          </c:val>
        </c:ser>
        <c:axId val="39871975"/>
        <c:axId val="41541544"/>
      </c:barChart>
      <c:catAx>
        <c:axId val="39871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41544"/>
        <c:crosses val="autoZero"/>
        <c:auto val="1"/>
        <c:lblOffset val="100"/>
        <c:noMultiLvlLbl val="0"/>
      </c:catAx>
      <c:valAx>
        <c:axId val="4154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71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11. Centrul de Imunologie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Biologie'!$H$13:$AI$13</c:f>
              <c:strCache>
                <c:ptCount val="1"/>
                <c:pt idx="0">
                  <c:v>25 24 9 17 7 2 216 0.2 10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Biologie'!$H$13:$AI$13</c:f>
              <c:numCache/>
            </c:numRef>
          </c:val>
        </c:ser>
        <c:axId val="15845801"/>
        <c:axId val="23344106"/>
      </c:barChart>
      <c:catAx>
        <c:axId val="1584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44106"/>
        <c:crosses val="autoZero"/>
        <c:auto val="1"/>
        <c:lblOffset val="100"/>
        <c:noMultiLvlLbl val="0"/>
      </c:catAx>
      <c:valAx>
        <c:axId val="23344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45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12. Centrul Cercetari Antropologice "Fr. Rainer"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'Chimie, Biologie'!$H$14:$AI$14</c:f>
              <c:strCache>
                <c:ptCount val="1"/>
                <c:pt idx="0">
                  <c:v>5 24 40 8 80 208 127 30 98 31 38 0.3 80 18 128 64 2 0.6 10 16 4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'Chimie, Biologie'!$H$14:$AI$14</c:f>
              <c:numCache/>
            </c:numRef>
          </c:val>
        </c:ser>
        <c:axId val="40971883"/>
        <c:axId val="45926700"/>
      </c:barChart>
      <c:catAx>
        <c:axId val="40971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26700"/>
        <c:crosses val="autoZero"/>
        <c:auto val="1"/>
        <c:lblOffset val="100"/>
        <c:noMultiLvlLbl val="0"/>
      </c:catAx>
      <c:valAx>
        <c:axId val="4592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71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1. Institutul Astronomic Bucuresti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"/>
          <c:w val="0.9295"/>
          <c:h val="0.8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'Matematica, Fizica'!$H$3:$AI$3</c:f>
              <c:strCache>
                <c:ptCount val="1"/>
                <c:pt idx="0">
                  <c:v>1 20 8 12 8 24 4 300 256 10 6 12 101 5 1 16 17 208 128 24 4 0.4 23 10 12 8 27 28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'Matematica, Fizica'!$H$3:$AI$3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2445485"/>
        <c:axId val="28581742"/>
      </c:barChart>
      <c:catAx>
        <c:axId val="3244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581742"/>
        <c:crosses val="autoZero"/>
        <c:auto val="1"/>
        <c:lblOffset val="100"/>
        <c:noMultiLvlLbl val="0"/>
      </c:catAx>
      <c:valAx>
        <c:axId val="2858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4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5. Institutul de Istorie George Barit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Geografie'!$H$7:$AI$7</c:f>
              <c:numCache>
                <c:ptCount val="28"/>
                <c:pt idx="1">
                  <c:v>40</c:v>
                </c:pt>
                <c:pt idx="3">
                  <c:v>60</c:v>
                </c:pt>
                <c:pt idx="5">
                  <c:v>96</c:v>
                </c:pt>
                <c:pt idx="6">
                  <c:v>8</c:v>
                </c:pt>
                <c:pt idx="7">
                  <c:v>110</c:v>
                </c:pt>
                <c:pt idx="8">
                  <c:v>200</c:v>
                </c:pt>
                <c:pt idx="9">
                  <c:v>138</c:v>
                </c:pt>
              </c:numCache>
            </c:numRef>
          </c:val>
        </c:ser>
        <c:axId val="48646357"/>
        <c:axId val="7896598"/>
      </c:barChart>
      <c:catAx>
        <c:axId val="48646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96598"/>
        <c:crosses val="autoZero"/>
        <c:auto val="1"/>
        <c:lblOffset val="100"/>
        <c:noMultiLvlLbl val="0"/>
      </c:catAx>
      <c:valAx>
        <c:axId val="7896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46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2. Institutul de Calcul "Tiberiu Popoviciu" Cluj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945"/>
          <c:w val="0.8705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'Matematica, Fizica'!$H$4:$AI$4</c:f>
              <c:strCache>
                <c:ptCount val="1"/>
                <c:pt idx="0">
                  <c:v>5 8 110 112 9 15 7 0.5 24 8 2 6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'Matematica, Fizica'!$H$4:$AI$4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5873903"/>
        <c:axId val="29013680"/>
      </c:barChart>
      <c:catAx>
        <c:axId val="45873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13680"/>
        <c:crosses val="autoZero"/>
        <c:auto val="1"/>
        <c:lblOffset val="100"/>
        <c:noMultiLvlLbl val="0"/>
      </c:catAx>
      <c:valAx>
        <c:axId val="2901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73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Institutul de Matematica Simion Stoilow Bucuresti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'Matematica, Fizica'!$H$5:$AI$5</c:f>
              <c:strCache>
                <c:ptCount val="1"/>
                <c:pt idx="0">
                  <c:v>5 60 40 8 2 1090 88 36 261 20 90 3 560 169 192 128 24 0.2 10 76 40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'Matematica, Fizica'!$H$5:$AI$5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841009"/>
        <c:axId val="42012402"/>
      </c:barChart>
      <c:catAx>
        <c:axId val="684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12402"/>
        <c:crosses val="autoZero"/>
        <c:auto val="1"/>
        <c:lblOffset val="100"/>
        <c:noMultiLvlLbl val="0"/>
      </c:catAx>
      <c:valAx>
        <c:axId val="4201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1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4. Institutul de Matematica Octav Mayer Iasi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'Matematica, Fizica'!$H$6:$AI$6</c:f>
              <c:strCache>
                <c:ptCount val="1"/>
                <c:pt idx="0">
                  <c:v>5 20 40 8 2 370 88 12 6 20 20 3 24 32 192 16 8 0.2 10 50 40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'Matematica, Fizica'!$H$6:$AI$6</c:f>
              <c:numCache>
                <c:ptCount val="28"/>
                <c:pt idx="1">
                  <c:v>20</c:v>
                </c:pt>
                <c:pt idx="6">
                  <c:v>2</c:v>
                </c:pt>
                <c:pt idx="7">
                  <c:v>370</c:v>
                </c:pt>
                <c:pt idx="9">
                  <c:v>12</c:v>
                </c:pt>
                <c:pt idx="10">
                  <c:v>6</c:v>
                </c:pt>
                <c:pt idx="12">
                  <c:v>20</c:v>
                </c:pt>
                <c:pt idx="13">
                  <c:v>3</c:v>
                </c:pt>
                <c:pt idx="15">
                  <c:v>24</c:v>
                </c:pt>
                <c:pt idx="16">
                  <c:v>32</c:v>
                </c:pt>
                <c:pt idx="18">
                  <c:v>16</c:v>
                </c:pt>
                <c:pt idx="19">
                  <c:v>8</c:v>
                </c:pt>
                <c:pt idx="24">
                  <c:v>50</c:v>
                </c:pt>
              </c:numCache>
            </c:numRef>
          </c:val>
        </c:ser>
        <c:axId val="46451571"/>
        <c:axId val="66562100"/>
      </c:barChart>
      <c:catAx>
        <c:axId val="46451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562100"/>
        <c:crosses val="autoZero"/>
        <c:auto val="1"/>
        <c:lblOffset val="100"/>
        <c:noMultiLvlLbl val="0"/>
      </c:catAx>
      <c:valAx>
        <c:axId val="66562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51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5. Institutul de Statistica Matematica si Matematica Aplicata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'Matematica, Fizica'!$H$7:$AI$7</c:f>
              <c:strCache>
                <c:ptCount val="1"/>
                <c:pt idx="0">
                  <c:v>5 20 4 48 410 240 84 15 4 54 21 0.1 32 224 32 16 10 30 4 10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'Matematica, Fizica'!$H$7:$AI$7</c:f>
              <c:numCache>
                <c:ptCount val="28"/>
                <c:pt idx="0">
                  <c:v>5</c:v>
                </c:pt>
                <c:pt idx="1">
                  <c:v>20</c:v>
                </c:pt>
                <c:pt idx="4">
                  <c:v>4</c:v>
                </c:pt>
                <c:pt idx="5">
                  <c:v>48</c:v>
                </c:pt>
                <c:pt idx="7">
                  <c:v>410</c:v>
                </c:pt>
                <c:pt idx="8">
                  <c:v>240</c:v>
                </c:pt>
                <c:pt idx="9">
                  <c:v>84</c:v>
                </c:pt>
                <c:pt idx="10">
                  <c:v>15</c:v>
                </c:pt>
                <c:pt idx="11">
                  <c:v>4</c:v>
                </c:pt>
                <c:pt idx="12">
                  <c:v>54</c:v>
                </c:pt>
                <c:pt idx="13">
                  <c:v>21</c:v>
                </c:pt>
                <c:pt idx="14">
                  <c:v>0.1</c:v>
                </c:pt>
                <c:pt idx="15">
                  <c:v>32</c:v>
                </c:pt>
                <c:pt idx="16">
                  <c:v>224</c:v>
                </c:pt>
                <c:pt idx="18">
                  <c:v>32</c:v>
                </c:pt>
                <c:pt idx="19">
                  <c:v>16</c:v>
                </c:pt>
                <c:pt idx="23">
                  <c:v>10</c:v>
                </c:pt>
                <c:pt idx="24">
                  <c:v>30</c:v>
                </c:pt>
                <c:pt idx="25">
                  <c:v>4</c:v>
                </c:pt>
                <c:pt idx="26">
                  <c:v>10</c:v>
                </c:pt>
              </c:numCache>
            </c:numRef>
          </c:val>
        </c:ser>
        <c:axId val="31569205"/>
        <c:axId val="38732406"/>
      </c:barChart>
      <c:catAx>
        <c:axId val="31569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32406"/>
        <c:crosses val="autoZero"/>
        <c:auto val="1"/>
        <c:lblOffset val="100"/>
        <c:noMultiLvlLbl val="0"/>
      </c:catAx>
      <c:valAx>
        <c:axId val="38732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69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6. Centrul de Studii Avansate in Fizica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'Matematica, Fizica'!$H$8:$AI$8</c:f>
              <c:strCache>
                <c:ptCount val="1"/>
                <c:pt idx="0">
                  <c:v>5 40 56 15 14 3 4 16 16 14 15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'Matematica, Fizica'!$H$8:$AI$8</c:f>
              <c:numCache>
                <c:ptCount val="28"/>
                <c:pt idx="0">
                  <c:v>5</c:v>
                </c:pt>
                <c:pt idx="7">
                  <c:v>40</c:v>
                </c:pt>
                <c:pt idx="8">
                  <c:v>56</c:v>
                </c:pt>
                <c:pt idx="9">
                  <c:v>15</c:v>
                </c:pt>
                <c:pt idx="12">
                  <c:v>14</c:v>
                </c:pt>
                <c:pt idx="13">
                  <c:v>3</c:v>
                </c:pt>
                <c:pt idx="16">
                  <c:v>4</c:v>
                </c:pt>
                <c:pt idx="17">
                  <c:v>16</c:v>
                </c:pt>
                <c:pt idx="18">
                  <c:v>16</c:v>
                </c:pt>
                <c:pt idx="24">
                  <c:v>14</c:v>
                </c:pt>
                <c:pt idx="27">
                  <c:v>15</c:v>
                </c:pt>
              </c:numCache>
            </c:numRef>
          </c:val>
        </c:ser>
        <c:axId val="34578423"/>
        <c:axId val="33004984"/>
      </c:barChart>
      <c:catAx>
        <c:axId val="3457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004984"/>
        <c:crosses val="autoZero"/>
        <c:auto val="1"/>
        <c:lblOffset val="100"/>
        <c:noMultiLvlLbl val="0"/>
      </c:catAx>
      <c:valAx>
        <c:axId val="3300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1. Institutul de Geografie Bucuresti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28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Tehnic!$H$3:$AI$3</c:f>
              <c:strCache>
                <c:ptCount val="1"/>
                <c:pt idx="0">
                  <c:v>20 20 12 64 120 280 330 3 30 26 41.5 32 160 256 48 40 0.4 60 20 4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Tehnic!$H$3:$AI$3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4949177"/>
        <c:axId val="60946938"/>
      </c:barChart>
      <c:catAx>
        <c:axId val="6494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946938"/>
        <c:crosses val="autoZero"/>
        <c:auto val="1"/>
        <c:lblOffset val="100"/>
        <c:noMultiLvlLbl val="0"/>
      </c:catAx>
      <c:valAx>
        <c:axId val="6094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4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2. Institutul de Geodinamica Bucuresti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45"/>
          <c:w val="0.872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Tehnic!$H$4:$AI$4</c:f>
              <c:strCache>
                <c:ptCount val="1"/>
                <c:pt idx="0">
                  <c:v>5 80 136 9 78 37 5.5 0.5 6 16 208 80 120 2 0.4 10 6 2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Tehnic!$H$4:$AI$4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127995"/>
        <c:axId val="4101948"/>
      </c:barChart>
      <c:catAx>
        <c:axId val="2127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1948"/>
        <c:crosses val="autoZero"/>
        <c:auto val="1"/>
        <c:lblOffset val="100"/>
        <c:noMultiLvlLbl val="0"/>
      </c:catAx>
      <c:valAx>
        <c:axId val="410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7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Institutul de Cercetari pentru Inteligenta Artificiala</a:t>
            </a:r>
          </a:p>
        </c:rich>
      </c:tx>
      <c:layout>
        <c:manualLayout>
          <c:xMode val="factor"/>
          <c:yMode val="factor"/>
          <c:x val="0.018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08625"/>
          <c:w val="0.7832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Tehnic!$H$5:$AI$5</c:f>
              <c:strCache>
                <c:ptCount val="1"/>
                <c:pt idx="0">
                  <c:v>5 6 360 40 93 78 37 5.5 0.5 6 16 244 96 16 2 0.4 10 6 4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Tehnic!$H$5:$AI$5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5300029"/>
        <c:axId val="16643454"/>
      </c:barChart>
      <c:catAx>
        <c:axId val="65300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43454"/>
        <c:crosses val="autoZero"/>
        <c:auto val="1"/>
        <c:lblOffset val="100"/>
        <c:noMultiLvlLbl val="0"/>
      </c:catAx>
      <c:valAx>
        <c:axId val="1664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00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4. Institutul de Informatica Teoretica Iasi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375"/>
          <c:w val="0.9197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Tehnic!$H$6:$AI$6</c:f>
              <c:strCache>
                <c:ptCount val="1"/>
                <c:pt idx="0">
                  <c:v>20 16 24 790 32 96 18 94 36 32 16 2 6 12 10 15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Tehnic!$H$6:$AI$6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8082687"/>
        <c:axId val="55612608"/>
      </c:barChart>
      <c:catAx>
        <c:axId val="808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12608"/>
        <c:crosses val="autoZero"/>
        <c:auto val="1"/>
        <c:lblOffset val="100"/>
        <c:noMultiLvlLbl val="0"/>
      </c:catAx>
      <c:valAx>
        <c:axId val="55612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82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5. Centrul de Cercetari Tehnice Fundamentale si Avansate Timisoara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Tehnic!$H$7:$AI$7</c:f>
              <c:strCache>
                <c:ptCount val="1"/>
                <c:pt idx="0">
                  <c:v>20 8 24 6 530 128 114 3 13 4 96 192 16 16 24 2 8 10 10 15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Tehnic!$H$7:$AI$7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8049729"/>
        <c:axId val="15136002"/>
      </c:barChart>
      <c:catAx>
        <c:axId val="5804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36002"/>
        <c:crosses val="autoZero"/>
        <c:auto val="1"/>
        <c:lblOffset val="100"/>
        <c:noMultiLvlLbl val="0"/>
      </c:catAx>
      <c:valAx>
        <c:axId val="1513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49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6. Institutul de Istorie A.D.Xenopol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Geografie'!$H$8:$I$8</c:f>
              <c:strCache>
                <c:ptCount val="1"/>
                <c:pt idx="0">
                  <c:v>1 40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Geografie'!$H$8:$AI$8</c:f>
              <c:numCache>
                <c:ptCount val="28"/>
                <c:pt idx="2">
                  <c:v>16</c:v>
                </c:pt>
                <c:pt idx="5">
                  <c:v>64</c:v>
                </c:pt>
                <c:pt idx="6">
                  <c:v>28</c:v>
                </c:pt>
                <c:pt idx="7">
                  <c:v>150</c:v>
                </c:pt>
                <c:pt idx="8">
                  <c:v>336</c:v>
                </c:pt>
                <c:pt idx="9">
                  <c:v>225</c:v>
                </c:pt>
              </c:numCache>
            </c:numRef>
          </c:val>
        </c:ser>
        <c:axId val="43516823"/>
        <c:axId val="10021208"/>
      </c:barChart>
      <c:catAx>
        <c:axId val="43516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021208"/>
        <c:crosses val="autoZero"/>
        <c:auto val="1"/>
        <c:lblOffset val="100"/>
        <c:noMultiLvlLbl val="0"/>
      </c:catAx>
      <c:valAx>
        <c:axId val="1002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16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6. Centrul de Nanotehnologii</a:t>
            </a:r>
          </a:p>
        </c:rich>
      </c:tx>
      <c:layout>
        <c:manualLayout>
          <c:xMode val="factor"/>
          <c:yMode val="factor"/>
          <c:x val="-0.00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4"/>
          <c:w val="0.92025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Tehnic!$H$8:$AI$8</c:f>
              <c:strCache>
                <c:ptCount val="1"/>
                <c:pt idx="0">
                  <c:v>20 8 4 16 6 160 128 12 3 13 4 96 192 16 16 24 2 8 10 10 75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Tehnic!$H$8:$AI$8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4316035"/>
        <c:axId val="61969988"/>
      </c:barChart>
      <c:catAx>
        <c:axId val="4431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69988"/>
        <c:crosses val="autoZero"/>
        <c:auto val="1"/>
        <c:lblOffset val="100"/>
        <c:noMultiLvlLbl val="0"/>
      </c:catAx>
      <c:valAx>
        <c:axId val="6196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6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7. Centrul pentru Noi Arhitecturi Electronice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Tehnic!$H$9:$AI$9</c:f>
              <c:strCache>
                <c:ptCount val="1"/>
                <c:pt idx="0">
                  <c:v>20 8 4 16 6 190 24 9 3 13 4 96 4 8 16 24 2 8 10 10 75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Tehnic!$H$9:$AI$9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517381"/>
        <c:axId val="31520902"/>
      </c:barChart>
      <c:catAx>
        <c:axId val="1517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20902"/>
        <c:crosses val="autoZero"/>
        <c:auto val="1"/>
        <c:lblOffset val="100"/>
        <c:noMultiLvlLbl val="0"/>
      </c:catAx>
      <c:valAx>
        <c:axId val="3152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8. Institutul de Mecanica Solidelor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Tehnic!$H$10:$AI$10</c:f>
              <c:strCache>
                <c:ptCount val="1"/>
                <c:pt idx="0">
                  <c:v>20 20 8 12 4 24 6 400 104 114 3 13 4 32 304 32 16 24 2 10 6 8 10 75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Tehnic!$H$10:$AI$10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5592711"/>
        <c:axId val="31824840"/>
      </c:barChart>
      <c:catAx>
        <c:axId val="35592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824840"/>
        <c:crosses val="autoZero"/>
        <c:auto val="1"/>
        <c:lblOffset val="100"/>
        <c:noMultiLvlLbl val="0"/>
      </c:catAx>
      <c:valAx>
        <c:axId val="31824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92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Punctaj dat in procente pe fiecare criteriu din ramura
Istorie, Arheologie, Geografie</a:t>
            </a:r>
          </a:p>
        </c:rich>
      </c:tx>
      <c:layout>
        <c:manualLayout>
          <c:xMode val="factor"/>
          <c:yMode val="factor"/>
          <c:x val="-0.007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19"/>
          <c:w val="0.919"/>
          <c:h val="0.82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pe fiecare ramura'!$C$11:$AD$11</c:f>
              <c:numCache/>
            </c:numRef>
          </c:val>
        </c:ser>
        <c:axId val="55348681"/>
        <c:axId val="40894474"/>
      </c:barChart>
      <c:catAx>
        <c:axId val="5534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894474"/>
        <c:crosses val="autoZero"/>
        <c:auto val="1"/>
        <c:lblOffset val="100"/>
        <c:noMultiLvlLbl val="0"/>
      </c:catAx>
      <c:valAx>
        <c:axId val="408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348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Punctaj dat in procente pe fiecare criteriu din ramura Stiinte Socio-Umane</a:t>
            </a:r>
          </a:p>
        </c:rich>
      </c:tx>
      <c:layout>
        <c:manualLayout>
          <c:xMode val="factor"/>
          <c:yMode val="factor"/>
          <c:x val="-0.007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55"/>
          <c:w val="0.909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'Total pe fiecare ramura'!$C$12:$AD$12</c:f>
              <c:strCache>
                <c:ptCount val="1"/>
                <c:pt idx="0">
                  <c:v>1.5 0.3 0.9 0.7 10.9 1.9 11.1 37.9 33.9 0.1 0.4 0.1 0.1 0.1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pe fiecare ramura'!$C$12:$AD$12</c:f>
              <c:numCache/>
            </c:numRef>
          </c:val>
        </c:ser>
        <c:axId val="40895115"/>
        <c:axId val="40936780"/>
      </c:barChart>
      <c:catAx>
        <c:axId val="4089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936780"/>
        <c:crosses val="autoZero"/>
        <c:auto val="1"/>
        <c:lblOffset val="100"/>
        <c:noMultiLvlLbl val="0"/>
      </c:catAx>
      <c:valAx>
        <c:axId val="4093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895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Punctaj dat in procente pe fiecare criteriu din ramura Filologie</a:t>
            </a:r>
          </a:p>
        </c:rich>
      </c:tx>
      <c:layout>
        <c:manualLayout>
          <c:xMode val="factor"/>
          <c:yMode val="factor"/>
          <c:x val="-0.007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875"/>
          <c:w val="0.909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'Total pe fiecare ramura'!$C$13:$AD$13</c:f>
              <c:strCache>
                <c:ptCount val="1"/>
                <c:pt idx="0">
                  <c:v>1.6 1.5 5.4 0.8 7.9 0.8 9.7 31.7 24.4 0.9 0.1 1.7 1.2 0.2 1.8 2.3 1.7 2.3 0.1 0.1 0.3 2.0 0.8 0.7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pe fiecare ramura'!$C$13:$AD$13</c:f>
              <c:numCache/>
            </c:numRef>
          </c:val>
        </c:ser>
        <c:axId val="43645005"/>
        <c:axId val="18353038"/>
      </c:barChart>
      <c:catAx>
        <c:axId val="4364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353038"/>
        <c:crosses val="autoZero"/>
        <c:auto val="1"/>
        <c:lblOffset val="100"/>
        <c:noMultiLvlLbl val="0"/>
      </c:catAx>
      <c:valAx>
        <c:axId val="1835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45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Punctaj dat in procente pe fiecare criteriu din ramura
Economie</a:t>
            </a:r>
          </a:p>
        </c:rich>
      </c:tx>
      <c:layout>
        <c:manualLayout>
          <c:xMode val="factor"/>
          <c:yMode val="factor"/>
          <c:x val="-0.007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55"/>
          <c:w val="0.919"/>
          <c:h val="0.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'Total pe fiecare ramura'!$C$14:$AD$14</c:f>
              <c:strCache>
                <c:ptCount val="1"/>
                <c:pt idx="0">
                  <c:v>1,1 1,5 0,6 11,6 19,0 37,5 27,8 0,5 0,1 0,3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pe fiecare ramura'!$C$14:$AD$14</c:f>
              <c:numCache>
                <c:ptCount val="28"/>
                <c:pt idx="0">
                  <c:v>1.0786802030456852</c:v>
                </c:pt>
                <c:pt idx="1">
                  <c:v>1.5228426395939088</c:v>
                </c:pt>
                <c:pt idx="3">
                  <c:v>0.6091370558375634</c:v>
                </c:pt>
                <c:pt idx="5">
                  <c:v>11.573604060913706</c:v>
                </c:pt>
                <c:pt idx="7">
                  <c:v>19.035532994923855</c:v>
                </c:pt>
                <c:pt idx="8">
                  <c:v>37.46192893401015</c:v>
                </c:pt>
                <c:pt idx="9">
                  <c:v>27.82994923857868</c:v>
                </c:pt>
                <c:pt idx="14">
                  <c:v>0.532994923857868</c:v>
                </c:pt>
                <c:pt idx="20">
                  <c:v>0.07614213197969542</c:v>
                </c:pt>
                <c:pt idx="23">
                  <c:v>0.25380710659898476</c:v>
                </c:pt>
              </c:numCache>
            </c:numRef>
          </c:val>
        </c:ser>
        <c:axId val="52096783"/>
        <c:axId val="30847696"/>
      </c:barChart>
      <c:catAx>
        <c:axId val="520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847696"/>
        <c:crosses val="autoZero"/>
        <c:auto val="1"/>
        <c:lblOffset val="100"/>
        <c:noMultiLvlLbl val="0"/>
      </c:catAx>
      <c:valAx>
        <c:axId val="30847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9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Punctaj dat in procente pe fiecare criteriu din ramura Chimie, Biologie</a:t>
            </a:r>
          </a:p>
        </c:rich>
      </c:tx>
      <c:layout>
        <c:manualLayout>
          <c:xMode val="factor"/>
          <c:yMode val="factor"/>
          <c:x val="-0.007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1875"/>
          <c:w val="0.909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'Total pe fiecare ramura'!$C$15:$AD$15</c:f>
              <c:strCache>
                <c:ptCount val="1"/>
                <c:pt idx="0">
                  <c:v>1,0 0,4 0,2 0,5 1,6 0,1 22,5 6,4 6,2 1,8 1,0 4,9 2,1 2,6 32,0 7,1 4,4 1,9 0,1 0,2 0,6 1,0 0,2 0,6 0,4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pe fiecare ramura'!$C$15:$AD$15</c:f>
              <c:numCache>
                <c:ptCount val="28"/>
                <c:pt idx="0">
                  <c:v>1.0416009090335208</c:v>
                </c:pt>
                <c:pt idx="1">
                  <c:v>0.3787639669212802</c:v>
                </c:pt>
                <c:pt idx="2">
                  <c:v>0.20200744902468276</c:v>
                </c:pt>
                <c:pt idx="3">
                  <c:v>0.4545167603055363</c:v>
                </c:pt>
                <c:pt idx="5">
                  <c:v>1.616059592197462</c:v>
                </c:pt>
                <c:pt idx="6">
                  <c:v>0.06312732782021337</c:v>
                </c:pt>
                <c:pt idx="7">
                  <c:v>22.52383056625213</c:v>
                </c:pt>
                <c:pt idx="8">
                  <c:v>6.388485575405594</c:v>
                </c:pt>
                <c:pt idx="9">
                  <c:v>6.2369799886370805</c:v>
                </c:pt>
                <c:pt idx="10">
                  <c:v>1.780190644530017</c:v>
                </c:pt>
                <c:pt idx="11">
                  <c:v>0.9974117795593712</c:v>
                </c:pt>
                <c:pt idx="12">
                  <c:v>4.930244302758664</c:v>
                </c:pt>
                <c:pt idx="13">
                  <c:v>2.0674199861119877</c:v>
                </c:pt>
                <c:pt idx="15">
                  <c:v>2.5882204406287483</c:v>
                </c:pt>
                <c:pt idx="16">
                  <c:v>32.043431601540306</c:v>
                </c:pt>
                <c:pt idx="17">
                  <c:v>7.108137112556026</c:v>
                </c:pt>
                <c:pt idx="18">
                  <c:v>4.444163878543021</c:v>
                </c:pt>
                <c:pt idx="19">
                  <c:v>1.9190707657344863</c:v>
                </c:pt>
                <c:pt idx="20">
                  <c:v>0.14519285398649073</c:v>
                </c:pt>
                <c:pt idx="22">
                  <c:v>0.22094564737074682</c:v>
                </c:pt>
                <c:pt idx="23">
                  <c:v>0.6312732782021337</c:v>
                </c:pt>
                <c:pt idx="24">
                  <c:v>1.0100372451234139</c:v>
                </c:pt>
                <c:pt idx="25">
                  <c:v>0.21463291458872547</c:v>
                </c:pt>
                <c:pt idx="26">
                  <c:v>0.5681459503819203</c:v>
                </c:pt>
                <c:pt idx="27">
                  <c:v>0.3787639669212802</c:v>
                </c:pt>
              </c:numCache>
            </c:numRef>
          </c:val>
        </c:ser>
        <c:axId val="58943185"/>
        <c:axId val="6101778"/>
      </c:barChart>
      <c:catAx>
        <c:axId val="5894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01778"/>
        <c:crosses val="autoZero"/>
        <c:auto val="1"/>
        <c:lblOffset val="100"/>
        <c:noMultiLvlLbl val="0"/>
      </c:catAx>
      <c:valAx>
        <c:axId val="610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943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Punctaj dat in procente pe fiecare criteriu din ramura Matematica, Fizica</a:t>
            </a:r>
          </a:p>
        </c:rich>
      </c:tx>
      <c:layout>
        <c:manualLayout>
          <c:xMode val="factor"/>
          <c:yMode val="factor"/>
          <c:x val="-0.007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875"/>
          <c:w val="0.909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'Total pe fiecare ramura'!$C$16:$AD$16</c:f>
              <c:strCache>
                <c:ptCount val="1"/>
                <c:pt idx="0">
                  <c:v>0,3 1,9 0,8 0,2 0,2 1,4 0,1 36,4 11,8 2,4 4,5 0,4 4,6 0,7 9,7 7,1 6,5 5,0 1,3 0,1 0,5 3,0 0,2 0,8 0,2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pe fiecare ramura'!$C$16:$AD$16</c:f>
              <c:numCache>
                <c:ptCount val="28"/>
                <c:pt idx="0">
                  <c:v>0.31387319522912743</c:v>
                </c:pt>
                <c:pt idx="1">
                  <c:v>1.8832391713747645</c:v>
                </c:pt>
                <c:pt idx="2">
                  <c:v>0.7532956685499058</c:v>
                </c:pt>
                <c:pt idx="3">
                  <c:v>0.18832391713747645</c:v>
                </c:pt>
                <c:pt idx="4">
                  <c:v>0.18832391713747645</c:v>
                </c:pt>
                <c:pt idx="5">
                  <c:v>1.3810420590081607</c:v>
                </c:pt>
                <c:pt idx="6">
                  <c:v>0.12554927809165098</c:v>
                </c:pt>
                <c:pt idx="7">
                  <c:v>36.40929064657878</c:v>
                </c:pt>
                <c:pt idx="8">
                  <c:v>11.80163214061519</c:v>
                </c:pt>
                <c:pt idx="9">
                  <c:v>2.4482109227871938</c:v>
                </c:pt>
                <c:pt idx="10">
                  <c:v>4.519774011299435</c:v>
                </c:pt>
                <c:pt idx="11">
                  <c:v>0.3766478342749529</c:v>
                </c:pt>
                <c:pt idx="12">
                  <c:v>4.613935969868174</c:v>
                </c:pt>
                <c:pt idx="13">
                  <c:v>0.6591337099811676</c:v>
                </c:pt>
                <c:pt idx="15">
                  <c:v>9.667294413057125</c:v>
                </c:pt>
                <c:pt idx="16">
                  <c:v>7.109227871939737</c:v>
                </c:pt>
                <c:pt idx="17">
                  <c:v>6.52856246076585</c:v>
                </c:pt>
                <c:pt idx="18">
                  <c:v>5.021971123666039</c:v>
                </c:pt>
                <c:pt idx="19">
                  <c:v>1.2554927809165097</c:v>
                </c:pt>
                <c:pt idx="20">
                  <c:v>0.09416195856873823</c:v>
                </c:pt>
                <c:pt idx="23">
                  <c:v>0.4708097928436911</c:v>
                </c:pt>
                <c:pt idx="24">
                  <c:v>2.9504080351537976</c:v>
                </c:pt>
                <c:pt idx="25">
                  <c:v>0.18832391713747645</c:v>
                </c:pt>
                <c:pt idx="26">
                  <c:v>0.7846829880728187</c:v>
                </c:pt>
                <c:pt idx="27">
                  <c:v>0.23540489642184556</c:v>
                </c:pt>
              </c:numCache>
            </c:numRef>
          </c:val>
        </c:ser>
        <c:axId val="61071251"/>
        <c:axId val="10208340"/>
      </c:barChart>
      <c:catAx>
        <c:axId val="6107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208340"/>
        <c:crosses val="autoZero"/>
        <c:auto val="1"/>
        <c:lblOffset val="100"/>
        <c:noMultiLvlLbl val="0"/>
      </c:catAx>
      <c:valAx>
        <c:axId val="10208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071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Punctaj dat in procente pe fiecare criteriu din ramura
Tehnic</a:t>
            </a:r>
          </a:p>
        </c:rich>
      </c:tx>
      <c:layout>
        <c:manualLayout>
          <c:xMode val="factor"/>
          <c:yMode val="factor"/>
          <c:x val="-0.007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625"/>
          <c:w val="0.91925"/>
          <c:h val="0.8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'Total pe fiecare ramura'!$C$17:$AD$17</c:f>
              <c:strCache>
                <c:ptCount val="1"/>
                <c:pt idx="0">
                  <c:v>0,615595075 0,547195622 0,328317373 0,054719562 1,969904241 0,164158687 35,97811218 10,17783858 10,62927497 0,082079343 1,477428181 1,039671683 0,697674419 0,006839945 2,517099863 10,53351573 10,94391245 3,939808482 2,954856361 1,094391245 0,711354309 0,5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pe fiecare ramura'!$C$17:$AD$17</c:f>
              <c:numCache>
                <c:ptCount val="28"/>
                <c:pt idx="0">
                  <c:v>0.615595075239398</c:v>
                </c:pt>
                <c:pt idx="1">
                  <c:v>0.5471956224350205</c:v>
                </c:pt>
                <c:pt idx="3">
                  <c:v>0.3283173734610123</c:v>
                </c:pt>
                <c:pt idx="4">
                  <c:v>0.05471956224350205</c:v>
                </c:pt>
                <c:pt idx="5">
                  <c:v>1.9699042407660738</c:v>
                </c:pt>
                <c:pt idx="6">
                  <c:v>0.16415868673050615</c:v>
                </c:pt>
                <c:pt idx="7">
                  <c:v>35.9781121751026</c:v>
                </c:pt>
                <c:pt idx="8">
                  <c:v>10.177838577291382</c:v>
                </c:pt>
                <c:pt idx="9">
                  <c:v>10.629274965800274</c:v>
                </c:pt>
                <c:pt idx="10">
                  <c:v>0.08207934336525308</c:v>
                </c:pt>
                <c:pt idx="11">
                  <c:v>1.4774281805745555</c:v>
                </c:pt>
                <c:pt idx="12">
                  <c:v>1.039671682626539</c:v>
                </c:pt>
                <c:pt idx="13">
                  <c:v>0.6976744186046512</c:v>
                </c:pt>
                <c:pt idx="14">
                  <c:v>0.006839945280437756</c:v>
                </c:pt>
                <c:pt idx="15">
                  <c:v>2.5170998632010946</c:v>
                </c:pt>
                <c:pt idx="16">
                  <c:v>10.533515731874145</c:v>
                </c:pt>
                <c:pt idx="17">
                  <c:v>10.94391244870041</c:v>
                </c:pt>
                <c:pt idx="18">
                  <c:v>3.9398084815321477</c:v>
                </c:pt>
                <c:pt idx="19">
                  <c:v>2.954856361149111</c:v>
                </c:pt>
                <c:pt idx="23">
                  <c:v>1.094391244870041</c:v>
                </c:pt>
                <c:pt idx="24">
                  <c:v>0.7113543091655267</c:v>
                </c:pt>
                <c:pt idx="25">
                  <c:v>0.5471956224350205</c:v>
                </c:pt>
                <c:pt idx="27">
                  <c:v>2.462380300957592</c:v>
                </c:pt>
              </c:numCache>
            </c:numRef>
          </c:val>
        </c:ser>
        <c:axId val="59562325"/>
        <c:axId val="46345878"/>
      </c:barChart>
      <c:catAx>
        <c:axId val="5956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345878"/>
        <c:crosses val="autoZero"/>
        <c:auto val="1"/>
        <c:lblOffset val="100"/>
        <c:noMultiLvlLbl val="0"/>
      </c:catAx>
      <c:valAx>
        <c:axId val="46345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62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7. Institutul de Istoria Artei "George Oprescu"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Geografie'!$H$9:$AI$9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7398745"/>
        <c:axId val="61019546"/>
      </c:barChart>
      <c:catAx>
        <c:axId val="4739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19546"/>
        <c:crosses val="autoZero"/>
        <c:auto val="1"/>
        <c:lblOffset val="100"/>
        <c:noMultiLvlLbl val="0"/>
      </c:catAx>
      <c:valAx>
        <c:axId val="61019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98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8. Institutul de Studii Sud-Est Europene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Geografie'!$H$10:$AI$10</c:f>
              <c:numCache>
                <c:ptCount val="28"/>
                <c:pt idx="1">
                  <c:v>120</c:v>
                </c:pt>
                <c:pt idx="5">
                  <c:v>80</c:v>
                </c:pt>
                <c:pt idx="7">
                  <c:v>210</c:v>
                </c:pt>
                <c:pt idx="8">
                  <c:v>216</c:v>
                </c:pt>
                <c:pt idx="9">
                  <c:v>81</c:v>
                </c:pt>
                <c:pt idx="12">
                  <c:v>77</c:v>
                </c:pt>
                <c:pt idx="14">
                  <c:v>0.1</c:v>
                </c:pt>
                <c:pt idx="15">
                  <c:v>2</c:v>
                </c:pt>
                <c:pt idx="17">
                  <c:v>10</c:v>
                </c:pt>
                <c:pt idx="18">
                  <c:v>96</c:v>
                </c:pt>
                <c:pt idx="19">
                  <c:v>8</c:v>
                </c:pt>
                <c:pt idx="20">
                  <c:v>2</c:v>
                </c:pt>
                <c:pt idx="24">
                  <c:v>24</c:v>
                </c:pt>
                <c:pt idx="25">
                  <c:v>6</c:v>
                </c:pt>
              </c:numCache>
            </c:numRef>
          </c:val>
        </c:ser>
        <c:axId val="6847515"/>
        <c:axId val="42435292"/>
      </c:barChart>
      <c:catAx>
        <c:axId val="684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35292"/>
        <c:crosses val="autoZero"/>
        <c:auto val="1"/>
        <c:lblOffset val="100"/>
        <c:noMultiLvlLbl val="0"/>
      </c:catAx>
      <c:valAx>
        <c:axId val="4243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7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9. Institutul National pentru Studiul Totalitarismului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'Istorie, Arheologie, Geografie'!$H$11:$L$11</c:f>
              <c:strCache>
                <c:ptCount val="1"/>
                <c:pt idx="0">
                  <c:v>5 120 8 12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'Istorie, Arheologie, Geografie'!$H$11:$AI$11</c:f>
              <c:numCache>
                <c:ptCount val="28"/>
                <c:pt idx="5">
                  <c:v>136</c:v>
                </c:pt>
                <c:pt idx="6">
                  <c:v>4</c:v>
                </c:pt>
                <c:pt idx="8">
                  <c:v>304</c:v>
                </c:pt>
                <c:pt idx="9">
                  <c:v>63</c:v>
                </c:pt>
              </c:numCache>
            </c:numRef>
          </c:val>
        </c:ser>
        <c:axId val="6830557"/>
        <c:axId val="41333022"/>
      </c:barChart>
      <c:catAx>
        <c:axId val="6830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Criteriu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33022"/>
        <c:crosses val="autoZero"/>
        <c:auto val="1"/>
        <c:lblOffset val="100"/>
        <c:noMultiLvlLbl val="0"/>
      </c:catAx>
      <c:valAx>
        <c:axId val="41333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Punctaj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0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0</xdr:rowOff>
    </xdr:from>
    <xdr:to>
      <xdr:col>7</xdr:col>
      <xdr:colOff>9525</xdr:colOff>
      <xdr:row>62</xdr:row>
      <xdr:rowOff>47625</xdr:rowOff>
    </xdr:to>
    <xdr:graphicFrame>
      <xdr:nvGraphicFramePr>
        <xdr:cNvPr id="1" name="Chart 3"/>
        <xdr:cNvGraphicFramePr/>
      </xdr:nvGraphicFramePr>
      <xdr:xfrm>
        <a:off x="295275" y="2590800"/>
        <a:ext cx="61722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16</xdr:row>
      <xdr:rowOff>9525</xdr:rowOff>
    </xdr:from>
    <xdr:to>
      <xdr:col>34</xdr:col>
      <xdr:colOff>66675</xdr:colOff>
      <xdr:row>62</xdr:row>
      <xdr:rowOff>66675</xdr:rowOff>
    </xdr:to>
    <xdr:graphicFrame>
      <xdr:nvGraphicFramePr>
        <xdr:cNvPr id="2" name="Chart 4"/>
        <xdr:cNvGraphicFramePr/>
      </xdr:nvGraphicFramePr>
      <xdr:xfrm>
        <a:off x="6924675" y="2600325"/>
        <a:ext cx="6200775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180975</xdr:colOff>
      <xdr:row>16</xdr:row>
      <xdr:rowOff>9525</xdr:rowOff>
    </xdr:from>
    <xdr:to>
      <xdr:col>44</xdr:col>
      <xdr:colOff>542925</xdr:colOff>
      <xdr:row>62</xdr:row>
      <xdr:rowOff>38100</xdr:rowOff>
    </xdr:to>
    <xdr:graphicFrame>
      <xdr:nvGraphicFramePr>
        <xdr:cNvPr id="3" name="Chart 5"/>
        <xdr:cNvGraphicFramePr/>
      </xdr:nvGraphicFramePr>
      <xdr:xfrm>
        <a:off x="13439775" y="2600325"/>
        <a:ext cx="5848350" cy="747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64</xdr:row>
      <xdr:rowOff>19050</xdr:rowOff>
    </xdr:from>
    <xdr:to>
      <xdr:col>6</xdr:col>
      <xdr:colOff>723900</xdr:colOff>
      <xdr:row>110</xdr:row>
      <xdr:rowOff>76200</xdr:rowOff>
    </xdr:to>
    <xdr:graphicFrame>
      <xdr:nvGraphicFramePr>
        <xdr:cNvPr id="4" name="Chart 6"/>
        <xdr:cNvGraphicFramePr/>
      </xdr:nvGraphicFramePr>
      <xdr:xfrm>
        <a:off x="285750" y="10382250"/>
        <a:ext cx="6162675" cy="750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64</xdr:row>
      <xdr:rowOff>19050</xdr:rowOff>
    </xdr:from>
    <xdr:to>
      <xdr:col>34</xdr:col>
      <xdr:colOff>85725</xdr:colOff>
      <xdr:row>110</xdr:row>
      <xdr:rowOff>85725</xdr:rowOff>
    </xdr:to>
    <xdr:graphicFrame>
      <xdr:nvGraphicFramePr>
        <xdr:cNvPr id="5" name="Chart 7"/>
        <xdr:cNvGraphicFramePr/>
      </xdr:nvGraphicFramePr>
      <xdr:xfrm>
        <a:off x="6934200" y="10382250"/>
        <a:ext cx="6210300" cy="751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200025</xdr:colOff>
      <xdr:row>64</xdr:row>
      <xdr:rowOff>0</xdr:rowOff>
    </xdr:from>
    <xdr:to>
      <xdr:col>44</xdr:col>
      <xdr:colOff>561975</xdr:colOff>
      <xdr:row>110</xdr:row>
      <xdr:rowOff>38100</xdr:rowOff>
    </xdr:to>
    <xdr:graphicFrame>
      <xdr:nvGraphicFramePr>
        <xdr:cNvPr id="6" name="Chart 8"/>
        <xdr:cNvGraphicFramePr/>
      </xdr:nvGraphicFramePr>
      <xdr:xfrm>
        <a:off x="13458825" y="10363200"/>
        <a:ext cx="5848350" cy="748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112</xdr:row>
      <xdr:rowOff>19050</xdr:rowOff>
    </xdr:from>
    <xdr:to>
      <xdr:col>7</xdr:col>
      <xdr:colOff>9525</xdr:colOff>
      <xdr:row>158</xdr:row>
      <xdr:rowOff>76200</xdr:rowOff>
    </xdr:to>
    <xdr:graphicFrame>
      <xdr:nvGraphicFramePr>
        <xdr:cNvPr id="7" name="Chart 9"/>
        <xdr:cNvGraphicFramePr/>
      </xdr:nvGraphicFramePr>
      <xdr:xfrm>
        <a:off x="285750" y="18154650"/>
        <a:ext cx="6181725" cy="750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112</xdr:row>
      <xdr:rowOff>9525</xdr:rowOff>
    </xdr:from>
    <xdr:to>
      <xdr:col>34</xdr:col>
      <xdr:colOff>85725</xdr:colOff>
      <xdr:row>158</xdr:row>
      <xdr:rowOff>57150</xdr:rowOff>
    </xdr:to>
    <xdr:graphicFrame>
      <xdr:nvGraphicFramePr>
        <xdr:cNvPr id="8" name="Chart 10"/>
        <xdr:cNvGraphicFramePr/>
      </xdr:nvGraphicFramePr>
      <xdr:xfrm>
        <a:off x="6934200" y="18145125"/>
        <a:ext cx="6210300" cy="749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35</xdr:col>
      <xdr:colOff>200025</xdr:colOff>
      <xdr:row>112</xdr:row>
      <xdr:rowOff>9525</xdr:rowOff>
    </xdr:from>
    <xdr:to>
      <xdr:col>44</xdr:col>
      <xdr:colOff>542925</xdr:colOff>
      <xdr:row>158</xdr:row>
      <xdr:rowOff>76200</xdr:rowOff>
    </xdr:to>
    <xdr:graphicFrame>
      <xdr:nvGraphicFramePr>
        <xdr:cNvPr id="9" name="Chart 11"/>
        <xdr:cNvGraphicFramePr/>
      </xdr:nvGraphicFramePr>
      <xdr:xfrm>
        <a:off x="13458825" y="18145125"/>
        <a:ext cx="5829300" cy="751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161</xdr:row>
      <xdr:rowOff>0</xdr:rowOff>
    </xdr:from>
    <xdr:to>
      <xdr:col>7</xdr:col>
      <xdr:colOff>9525</xdr:colOff>
      <xdr:row>207</xdr:row>
      <xdr:rowOff>57150</xdr:rowOff>
    </xdr:to>
    <xdr:graphicFrame>
      <xdr:nvGraphicFramePr>
        <xdr:cNvPr id="10" name="Chart 12"/>
        <xdr:cNvGraphicFramePr/>
      </xdr:nvGraphicFramePr>
      <xdr:xfrm>
        <a:off x="285750" y="26069925"/>
        <a:ext cx="6181725" cy="7505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160</xdr:row>
      <xdr:rowOff>152400</xdr:rowOff>
    </xdr:from>
    <xdr:to>
      <xdr:col>34</xdr:col>
      <xdr:colOff>85725</xdr:colOff>
      <xdr:row>207</xdr:row>
      <xdr:rowOff>47625</xdr:rowOff>
    </xdr:to>
    <xdr:graphicFrame>
      <xdr:nvGraphicFramePr>
        <xdr:cNvPr id="11" name="Chart 13"/>
        <xdr:cNvGraphicFramePr/>
      </xdr:nvGraphicFramePr>
      <xdr:xfrm>
        <a:off x="6924675" y="26060400"/>
        <a:ext cx="6219825" cy="7505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16</xdr:row>
      <xdr:rowOff>0</xdr:rowOff>
    </xdr:from>
    <xdr:to>
      <xdr:col>31</xdr:col>
      <xdr:colOff>190500</xdr:colOff>
      <xdr:row>62</xdr:row>
      <xdr:rowOff>57150</xdr:rowOff>
    </xdr:to>
    <xdr:graphicFrame>
      <xdr:nvGraphicFramePr>
        <xdr:cNvPr id="1" name="Chart 16"/>
        <xdr:cNvGraphicFramePr/>
      </xdr:nvGraphicFramePr>
      <xdr:xfrm>
        <a:off x="8210550" y="2590800"/>
        <a:ext cx="5886450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16</xdr:row>
      <xdr:rowOff>0</xdr:rowOff>
    </xdr:from>
    <xdr:to>
      <xdr:col>44</xdr:col>
      <xdr:colOff>209550</xdr:colOff>
      <xdr:row>62</xdr:row>
      <xdr:rowOff>66675</xdr:rowOff>
    </xdr:to>
    <xdr:graphicFrame>
      <xdr:nvGraphicFramePr>
        <xdr:cNvPr id="2" name="Chart 17"/>
        <xdr:cNvGraphicFramePr/>
      </xdr:nvGraphicFramePr>
      <xdr:xfrm>
        <a:off x="14506575" y="2590800"/>
        <a:ext cx="5895975" cy="751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9525</xdr:rowOff>
    </xdr:from>
    <xdr:to>
      <xdr:col>8</xdr:col>
      <xdr:colOff>209550</xdr:colOff>
      <xdr:row>110</xdr:row>
      <xdr:rowOff>57150</xdr:rowOff>
    </xdr:to>
    <xdr:graphicFrame>
      <xdr:nvGraphicFramePr>
        <xdr:cNvPr id="3" name="Chart 18"/>
        <xdr:cNvGraphicFramePr/>
      </xdr:nvGraphicFramePr>
      <xdr:xfrm>
        <a:off x="276225" y="10372725"/>
        <a:ext cx="7667625" cy="749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64</xdr:row>
      <xdr:rowOff>0</xdr:rowOff>
    </xdr:from>
    <xdr:to>
      <xdr:col>31</xdr:col>
      <xdr:colOff>190500</xdr:colOff>
      <xdr:row>110</xdr:row>
      <xdr:rowOff>57150</xdr:rowOff>
    </xdr:to>
    <xdr:graphicFrame>
      <xdr:nvGraphicFramePr>
        <xdr:cNvPr id="4" name="Chart 19"/>
        <xdr:cNvGraphicFramePr/>
      </xdr:nvGraphicFramePr>
      <xdr:xfrm>
        <a:off x="8210550" y="10363200"/>
        <a:ext cx="5886450" cy="750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64</xdr:row>
      <xdr:rowOff>0</xdr:rowOff>
    </xdr:from>
    <xdr:to>
      <xdr:col>44</xdr:col>
      <xdr:colOff>209550</xdr:colOff>
      <xdr:row>110</xdr:row>
      <xdr:rowOff>66675</xdr:rowOff>
    </xdr:to>
    <xdr:graphicFrame>
      <xdr:nvGraphicFramePr>
        <xdr:cNvPr id="5" name="Chart 20"/>
        <xdr:cNvGraphicFramePr/>
      </xdr:nvGraphicFramePr>
      <xdr:xfrm>
        <a:off x="14506575" y="10363200"/>
        <a:ext cx="5895975" cy="751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112</xdr:row>
      <xdr:rowOff>9525</xdr:rowOff>
    </xdr:from>
    <xdr:to>
      <xdr:col>8</xdr:col>
      <xdr:colOff>209550</xdr:colOff>
      <xdr:row>158</xdr:row>
      <xdr:rowOff>57150</xdr:rowOff>
    </xdr:to>
    <xdr:graphicFrame>
      <xdr:nvGraphicFramePr>
        <xdr:cNvPr id="6" name="Chart 21"/>
        <xdr:cNvGraphicFramePr/>
      </xdr:nvGraphicFramePr>
      <xdr:xfrm>
        <a:off x="276225" y="18145125"/>
        <a:ext cx="7667625" cy="7496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112</xdr:row>
      <xdr:rowOff>0</xdr:rowOff>
    </xdr:from>
    <xdr:to>
      <xdr:col>31</xdr:col>
      <xdr:colOff>190500</xdr:colOff>
      <xdr:row>158</xdr:row>
      <xdr:rowOff>57150</xdr:rowOff>
    </xdr:to>
    <xdr:graphicFrame>
      <xdr:nvGraphicFramePr>
        <xdr:cNvPr id="7" name="Chart 22"/>
        <xdr:cNvGraphicFramePr/>
      </xdr:nvGraphicFramePr>
      <xdr:xfrm>
        <a:off x="8210550" y="18135600"/>
        <a:ext cx="5886450" cy="750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34</xdr:col>
      <xdr:colOff>0</xdr:colOff>
      <xdr:row>112</xdr:row>
      <xdr:rowOff>0</xdr:rowOff>
    </xdr:from>
    <xdr:to>
      <xdr:col>44</xdr:col>
      <xdr:colOff>209550</xdr:colOff>
      <xdr:row>158</xdr:row>
      <xdr:rowOff>66675</xdr:rowOff>
    </xdr:to>
    <xdr:graphicFrame>
      <xdr:nvGraphicFramePr>
        <xdr:cNvPr id="8" name="Chart 23"/>
        <xdr:cNvGraphicFramePr/>
      </xdr:nvGraphicFramePr>
      <xdr:xfrm>
        <a:off x="14506575" y="18135600"/>
        <a:ext cx="5895975" cy="751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160</xdr:row>
      <xdr:rowOff>9525</xdr:rowOff>
    </xdr:from>
    <xdr:to>
      <xdr:col>8</xdr:col>
      <xdr:colOff>209550</xdr:colOff>
      <xdr:row>206</xdr:row>
      <xdr:rowOff>57150</xdr:rowOff>
    </xdr:to>
    <xdr:graphicFrame>
      <xdr:nvGraphicFramePr>
        <xdr:cNvPr id="9" name="Chart 24"/>
        <xdr:cNvGraphicFramePr/>
      </xdr:nvGraphicFramePr>
      <xdr:xfrm>
        <a:off x="276225" y="25917525"/>
        <a:ext cx="7667625" cy="7496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228600</xdr:colOff>
      <xdr:row>62</xdr:row>
      <xdr:rowOff>66675</xdr:rowOff>
    </xdr:to>
    <xdr:graphicFrame>
      <xdr:nvGraphicFramePr>
        <xdr:cNvPr id="10" name="Chart 28"/>
        <xdr:cNvGraphicFramePr/>
      </xdr:nvGraphicFramePr>
      <xdr:xfrm>
        <a:off x="276225" y="2590800"/>
        <a:ext cx="7686675" cy="751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11</xdr:col>
      <xdr:colOff>85725</xdr:colOff>
      <xdr:row>56</xdr:row>
      <xdr:rowOff>57150</xdr:rowOff>
    </xdr:to>
    <xdr:graphicFrame>
      <xdr:nvGraphicFramePr>
        <xdr:cNvPr id="1" name="Chart 2"/>
        <xdr:cNvGraphicFramePr/>
      </xdr:nvGraphicFramePr>
      <xdr:xfrm>
        <a:off x="276225" y="1628775"/>
        <a:ext cx="743902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10</xdr:row>
      <xdr:rowOff>0</xdr:rowOff>
    </xdr:from>
    <xdr:to>
      <xdr:col>35</xdr:col>
      <xdr:colOff>28575</xdr:colOff>
      <xdr:row>56</xdr:row>
      <xdr:rowOff>57150</xdr:rowOff>
    </xdr:to>
    <xdr:graphicFrame>
      <xdr:nvGraphicFramePr>
        <xdr:cNvPr id="2" name="Chart 3"/>
        <xdr:cNvGraphicFramePr/>
      </xdr:nvGraphicFramePr>
      <xdr:xfrm>
        <a:off x="7943850" y="1619250"/>
        <a:ext cx="6000750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257175</xdr:colOff>
      <xdr:row>10</xdr:row>
      <xdr:rowOff>9525</xdr:rowOff>
    </xdr:from>
    <xdr:to>
      <xdr:col>41</xdr:col>
      <xdr:colOff>314325</xdr:colOff>
      <xdr:row>56</xdr:row>
      <xdr:rowOff>38100</xdr:rowOff>
    </xdr:to>
    <xdr:graphicFrame>
      <xdr:nvGraphicFramePr>
        <xdr:cNvPr id="3" name="Chart 4"/>
        <xdr:cNvGraphicFramePr/>
      </xdr:nvGraphicFramePr>
      <xdr:xfrm>
        <a:off x="14173200" y="1628775"/>
        <a:ext cx="5848350" cy="747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58</xdr:row>
      <xdr:rowOff>9525</xdr:rowOff>
    </xdr:from>
    <xdr:to>
      <xdr:col>11</xdr:col>
      <xdr:colOff>76200</xdr:colOff>
      <xdr:row>104</xdr:row>
      <xdr:rowOff>66675</xdr:rowOff>
    </xdr:to>
    <xdr:graphicFrame>
      <xdr:nvGraphicFramePr>
        <xdr:cNvPr id="4" name="Chart 5"/>
        <xdr:cNvGraphicFramePr/>
      </xdr:nvGraphicFramePr>
      <xdr:xfrm>
        <a:off x="276225" y="9401175"/>
        <a:ext cx="7429500" cy="750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114300</xdr:colOff>
      <xdr:row>58</xdr:row>
      <xdr:rowOff>0</xdr:rowOff>
    </xdr:from>
    <xdr:to>
      <xdr:col>35</xdr:col>
      <xdr:colOff>38100</xdr:colOff>
      <xdr:row>104</xdr:row>
      <xdr:rowOff>66675</xdr:rowOff>
    </xdr:to>
    <xdr:graphicFrame>
      <xdr:nvGraphicFramePr>
        <xdr:cNvPr id="5" name="Chart 6"/>
        <xdr:cNvGraphicFramePr/>
      </xdr:nvGraphicFramePr>
      <xdr:xfrm>
        <a:off x="7943850" y="9391650"/>
        <a:ext cx="6010275" cy="751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257175</xdr:colOff>
      <xdr:row>58</xdr:row>
      <xdr:rowOff>9525</xdr:rowOff>
    </xdr:from>
    <xdr:to>
      <xdr:col>41</xdr:col>
      <xdr:colOff>314325</xdr:colOff>
      <xdr:row>104</xdr:row>
      <xdr:rowOff>47625</xdr:rowOff>
    </xdr:to>
    <xdr:graphicFrame>
      <xdr:nvGraphicFramePr>
        <xdr:cNvPr id="6" name="Chart 7"/>
        <xdr:cNvGraphicFramePr/>
      </xdr:nvGraphicFramePr>
      <xdr:xfrm>
        <a:off x="14173200" y="9401175"/>
        <a:ext cx="5848350" cy="748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105</xdr:row>
      <xdr:rowOff>28575</xdr:rowOff>
    </xdr:from>
    <xdr:to>
      <xdr:col>11</xdr:col>
      <xdr:colOff>85725</xdr:colOff>
      <xdr:row>151</xdr:row>
      <xdr:rowOff>85725</xdr:rowOff>
    </xdr:to>
    <xdr:graphicFrame>
      <xdr:nvGraphicFramePr>
        <xdr:cNvPr id="7" name="Chart 8"/>
        <xdr:cNvGraphicFramePr/>
      </xdr:nvGraphicFramePr>
      <xdr:xfrm>
        <a:off x="285750" y="17030700"/>
        <a:ext cx="7429500" cy="750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19050</xdr:rowOff>
    </xdr:from>
    <xdr:to>
      <xdr:col>5</xdr:col>
      <xdr:colOff>371475</xdr:colOff>
      <xdr:row>58</xdr:row>
      <xdr:rowOff>66675</xdr:rowOff>
    </xdr:to>
    <xdr:graphicFrame>
      <xdr:nvGraphicFramePr>
        <xdr:cNvPr id="1" name="Chart 2"/>
        <xdr:cNvGraphicFramePr/>
      </xdr:nvGraphicFramePr>
      <xdr:xfrm>
        <a:off x="276225" y="1962150"/>
        <a:ext cx="58864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12</xdr:row>
      <xdr:rowOff>9525</xdr:rowOff>
    </xdr:from>
    <xdr:to>
      <xdr:col>26</xdr:col>
      <xdr:colOff>200025</xdr:colOff>
      <xdr:row>58</xdr:row>
      <xdr:rowOff>66675</xdr:rowOff>
    </xdr:to>
    <xdr:graphicFrame>
      <xdr:nvGraphicFramePr>
        <xdr:cNvPr id="2" name="Chart 3"/>
        <xdr:cNvGraphicFramePr/>
      </xdr:nvGraphicFramePr>
      <xdr:xfrm>
        <a:off x="6553200" y="1952625"/>
        <a:ext cx="5934075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28575</xdr:colOff>
      <xdr:row>12</xdr:row>
      <xdr:rowOff>19050</xdr:rowOff>
    </xdr:from>
    <xdr:to>
      <xdr:col>38</xdr:col>
      <xdr:colOff>447675</xdr:colOff>
      <xdr:row>58</xdr:row>
      <xdr:rowOff>47625</xdr:rowOff>
    </xdr:to>
    <xdr:graphicFrame>
      <xdr:nvGraphicFramePr>
        <xdr:cNvPr id="3" name="Chart 4"/>
        <xdr:cNvGraphicFramePr/>
      </xdr:nvGraphicFramePr>
      <xdr:xfrm>
        <a:off x="12782550" y="1962150"/>
        <a:ext cx="5848350" cy="747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257175</xdr:colOff>
      <xdr:row>59</xdr:row>
      <xdr:rowOff>152400</xdr:rowOff>
    </xdr:from>
    <xdr:to>
      <xdr:col>5</xdr:col>
      <xdr:colOff>371475</xdr:colOff>
      <xdr:row>106</xdr:row>
      <xdr:rowOff>47625</xdr:rowOff>
    </xdr:to>
    <xdr:graphicFrame>
      <xdr:nvGraphicFramePr>
        <xdr:cNvPr id="4" name="Chart 5"/>
        <xdr:cNvGraphicFramePr/>
      </xdr:nvGraphicFramePr>
      <xdr:xfrm>
        <a:off x="257175" y="9705975"/>
        <a:ext cx="5905500" cy="750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161925</xdr:colOff>
      <xdr:row>59</xdr:row>
      <xdr:rowOff>152400</xdr:rowOff>
    </xdr:from>
    <xdr:to>
      <xdr:col>26</xdr:col>
      <xdr:colOff>200025</xdr:colOff>
      <xdr:row>106</xdr:row>
      <xdr:rowOff>57150</xdr:rowOff>
    </xdr:to>
    <xdr:graphicFrame>
      <xdr:nvGraphicFramePr>
        <xdr:cNvPr id="5" name="Chart 6"/>
        <xdr:cNvGraphicFramePr/>
      </xdr:nvGraphicFramePr>
      <xdr:xfrm>
        <a:off x="6543675" y="9705975"/>
        <a:ext cx="5943600" cy="751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19050</xdr:colOff>
      <xdr:row>60</xdr:row>
      <xdr:rowOff>0</xdr:rowOff>
    </xdr:from>
    <xdr:to>
      <xdr:col>38</xdr:col>
      <xdr:colOff>438150</xdr:colOff>
      <xdr:row>106</xdr:row>
      <xdr:rowOff>38100</xdr:rowOff>
    </xdr:to>
    <xdr:graphicFrame>
      <xdr:nvGraphicFramePr>
        <xdr:cNvPr id="6" name="Chart 7"/>
        <xdr:cNvGraphicFramePr/>
      </xdr:nvGraphicFramePr>
      <xdr:xfrm>
        <a:off x="12773025" y="9715500"/>
        <a:ext cx="5848350" cy="748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108</xdr:row>
      <xdr:rowOff>19050</xdr:rowOff>
    </xdr:from>
    <xdr:to>
      <xdr:col>5</xdr:col>
      <xdr:colOff>381000</xdr:colOff>
      <xdr:row>154</xdr:row>
      <xdr:rowOff>76200</xdr:rowOff>
    </xdr:to>
    <xdr:graphicFrame>
      <xdr:nvGraphicFramePr>
        <xdr:cNvPr id="7" name="Chart 8"/>
        <xdr:cNvGraphicFramePr/>
      </xdr:nvGraphicFramePr>
      <xdr:xfrm>
        <a:off x="247650" y="17506950"/>
        <a:ext cx="5924550" cy="750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161925</xdr:colOff>
      <xdr:row>108</xdr:row>
      <xdr:rowOff>9525</xdr:rowOff>
    </xdr:from>
    <xdr:to>
      <xdr:col>26</xdr:col>
      <xdr:colOff>200025</xdr:colOff>
      <xdr:row>154</xdr:row>
      <xdr:rowOff>57150</xdr:rowOff>
    </xdr:to>
    <xdr:graphicFrame>
      <xdr:nvGraphicFramePr>
        <xdr:cNvPr id="8" name="Chart 9"/>
        <xdr:cNvGraphicFramePr/>
      </xdr:nvGraphicFramePr>
      <xdr:xfrm>
        <a:off x="6543675" y="17497425"/>
        <a:ext cx="5943600" cy="749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</xdr:row>
      <xdr:rowOff>9525</xdr:rowOff>
    </xdr:from>
    <xdr:to>
      <xdr:col>6</xdr:col>
      <xdr:colOff>276225</xdr:colOff>
      <xdr:row>62</xdr:row>
      <xdr:rowOff>57150</xdr:rowOff>
    </xdr:to>
    <xdr:graphicFrame>
      <xdr:nvGraphicFramePr>
        <xdr:cNvPr id="1" name="Chart 12"/>
        <xdr:cNvGraphicFramePr/>
      </xdr:nvGraphicFramePr>
      <xdr:xfrm>
        <a:off x="266700" y="2600325"/>
        <a:ext cx="62103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28575</xdr:rowOff>
    </xdr:from>
    <xdr:to>
      <xdr:col>29</xdr:col>
      <xdr:colOff>161925</xdr:colOff>
      <xdr:row>62</xdr:row>
      <xdr:rowOff>85725</xdr:rowOff>
    </xdr:to>
    <xdr:graphicFrame>
      <xdr:nvGraphicFramePr>
        <xdr:cNvPr id="2" name="Chart 13"/>
        <xdr:cNvGraphicFramePr/>
      </xdr:nvGraphicFramePr>
      <xdr:xfrm>
        <a:off x="6886575" y="2619375"/>
        <a:ext cx="6200775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9525</xdr:colOff>
      <xdr:row>16</xdr:row>
      <xdr:rowOff>0</xdr:rowOff>
    </xdr:from>
    <xdr:to>
      <xdr:col>43</xdr:col>
      <xdr:colOff>47625</xdr:colOff>
      <xdr:row>62</xdr:row>
      <xdr:rowOff>28575</xdr:rowOff>
    </xdr:to>
    <xdr:graphicFrame>
      <xdr:nvGraphicFramePr>
        <xdr:cNvPr id="3" name="Chart 14"/>
        <xdr:cNvGraphicFramePr/>
      </xdr:nvGraphicFramePr>
      <xdr:xfrm>
        <a:off x="13401675" y="2590800"/>
        <a:ext cx="5848350" cy="747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64</xdr:row>
      <xdr:rowOff>9525</xdr:rowOff>
    </xdr:from>
    <xdr:to>
      <xdr:col>6</xdr:col>
      <xdr:colOff>323850</xdr:colOff>
      <xdr:row>110</xdr:row>
      <xdr:rowOff>66675</xdr:rowOff>
    </xdr:to>
    <xdr:graphicFrame>
      <xdr:nvGraphicFramePr>
        <xdr:cNvPr id="4" name="Chart 15"/>
        <xdr:cNvGraphicFramePr/>
      </xdr:nvGraphicFramePr>
      <xdr:xfrm>
        <a:off x="276225" y="10372725"/>
        <a:ext cx="6248400" cy="750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64</xdr:row>
      <xdr:rowOff>28575</xdr:rowOff>
    </xdr:from>
    <xdr:to>
      <xdr:col>29</xdr:col>
      <xdr:colOff>180975</xdr:colOff>
      <xdr:row>110</xdr:row>
      <xdr:rowOff>95250</xdr:rowOff>
    </xdr:to>
    <xdr:graphicFrame>
      <xdr:nvGraphicFramePr>
        <xdr:cNvPr id="5" name="Chart 16"/>
        <xdr:cNvGraphicFramePr/>
      </xdr:nvGraphicFramePr>
      <xdr:xfrm>
        <a:off x="6896100" y="10391775"/>
        <a:ext cx="6210300" cy="751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9525</xdr:colOff>
      <xdr:row>64</xdr:row>
      <xdr:rowOff>0</xdr:rowOff>
    </xdr:from>
    <xdr:to>
      <xdr:col>43</xdr:col>
      <xdr:colOff>47625</xdr:colOff>
      <xdr:row>110</xdr:row>
      <xdr:rowOff>38100</xdr:rowOff>
    </xdr:to>
    <xdr:graphicFrame>
      <xdr:nvGraphicFramePr>
        <xdr:cNvPr id="6" name="Chart 17"/>
        <xdr:cNvGraphicFramePr/>
      </xdr:nvGraphicFramePr>
      <xdr:xfrm>
        <a:off x="13401675" y="10363200"/>
        <a:ext cx="5848350" cy="748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111</xdr:row>
      <xdr:rowOff>28575</xdr:rowOff>
    </xdr:from>
    <xdr:to>
      <xdr:col>6</xdr:col>
      <xdr:colOff>333375</xdr:colOff>
      <xdr:row>157</xdr:row>
      <xdr:rowOff>85725</xdr:rowOff>
    </xdr:to>
    <xdr:graphicFrame>
      <xdr:nvGraphicFramePr>
        <xdr:cNvPr id="7" name="Chart 18"/>
        <xdr:cNvGraphicFramePr/>
      </xdr:nvGraphicFramePr>
      <xdr:xfrm>
        <a:off x="285750" y="18002250"/>
        <a:ext cx="6248400" cy="750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666750</xdr:colOff>
      <xdr:row>111</xdr:row>
      <xdr:rowOff>85725</xdr:rowOff>
    </xdr:from>
    <xdr:to>
      <xdr:col>29</xdr:col>
      <xdr:colOff>152400</xdr:colOff>
      <xdr:row>157</xdr:row>
      <xdr:rowOff>133350</xdr:rowOff>
    </xdr:to>
    <xdr:graphicFrame>
      <xdr:nvGraphicFramePr>
        <xdr:cNvPr id="8" name="Chart 19"/>
        <xdr:cNvGraphicFramePr/>
      </xdr:nvGraphicFramePr>
      <xdr:xfrm>
        <a:off x="6867525" y="18059400"/>
        <a:ext cx="6210300" cy="749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19050</xdr:colOff>
      <xdr:row>111</xdr:row>
      <xdr:rowOff>76200</xdr:rowOff>
    </xdr:from>
    <xdr:to>
      <xdr:col>43</xdr:col>
      <xdr:colOff>38100</xdr:colOff>
      <xdr:row>157</xdr:row>
      <xdr:rowOff>142875</xdr:rowOff>
    </xdr:to>
    <xdr:graphicFrame>
      <xdr:nvGraphicFramePr>
        <xdr:cNvPr id="9" name="Chart 20"/>
        <xdr:cNvGraphicFramePr/>
      </xdr:nvGraphicFramePr>
      <xdr:xfrm>
        <a:off x="13411200" y="18049875"/>
        <a:ext cx="5829300" cy="751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159</xdr:row>
      <xdr:rowOff>0</xdr:rowOff>
    </xdr:from>
    <xdr:to>
      <xdr:col>6</xdr:col>
      <xdr:colOff>333375</xdr:colOff>
      <xdr:row>205</xdr:row>
      <xdr:rowOff>57150</xdr:rowOff>
    </xdr:to>
    <xdr:graphicFrame>
      <xdr:nvGraphicFramePr>
        <xdr:cNvPr id="10" name="Chart 21"/>
        <xdr:cNvGraphicFramePr/>
      </xdr:nvGraphicFramePr>
      <xdr:xfrm>
        <a:off x="285750" y="25746075"/>
        <a:ext cx="6248400" cy="7505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158</xdr:row>
      <xdr:rowOff>152400</xdr:rowOff>
    </xdr:from>
    <xdr:to>
      <xdr:col>29</xdr:col>
      <xdr:colOff>190500</xdr:colOff>
      <xdr:row>205</xdr:row>
      <xdr:rowOff>38100</xdr:rowOff>
    </xdr:to>
    <xdr:graphicFrame>
      <xdr:nvGraphicFramePr>
        <xdr:cNvPr id="11" name="Chart 25"/>
        <xdr:cNvGraphicFramePr/>
      </xdr:nvGraphicFramePr>
      <xdr:xfrm>
        <a:off x="6905625" y="25736550"/>
        <a:ext cx="6210300" cy="7496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19050</xdr:colOff>
      <xdr:row>159</xdr:row>
      <xdr:rowOff>9525</xdr:rowOff>
    </xdr:from>
    <xdr:to>
      <xdr:col>43</xdr:col>
      <xdr:colOff>38100</xdr:colOff>
      <xdr:row>205</xdr:row>
      <xdr:rowOff>76200</xdr:rowOff>
    </xdr:to>
    <xdr:graphicFrame>
      <xdr:nvGraphicFramePr>
        <xdr:cNvPr id="12" name="Chart 26"/>
        <xdr:cNvGraphicFramePr/>
      </xdr:nvGraphicFramePr>
      <xdr:xfrm>
        <a:off x="13411200" y="25755600"/>
        <a:ext cx="5829300" cy="7515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5</xdr:col>
      <xdr:colOff>209550</xdr:colOff>
      <xdr:row>55</xdr:row>
      <xdr:rowOff>57150</xdr:rowOff>
    </xdr:to>
    <xdr:graphicFrame>
      <xdr:nvGraphicFramePr>
        <xdr:cNvPr id="1" name="Chart 15"/>
        <xdr:cNvGraphicFramePr/>
      </xdr:nvGraphicFramePr>
      <xdr:xfrm>
        <a:off x="276225" y="1466850"/>
        <a:ext cx="54387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9</xdr:row>
      <xdr:rowOff>9525</xdr:rowOff>
    </xdr:from>
    <xdr:to>
      <xdr:col>26</xdr:col>
      <xdr:colOff>57150</xdr:colOff>
      <xdr:row>55</xdr:row>
      <xdr:rowOff>66675</xdr:rowOff>
    </xdr:to>
    <xdr:graphicFrame>
      <xdr:nvGraphicFramePr>
        <xdr:cNvPr id="2" name="Chart 16"/>
        <xdr:cNvGraphicFramePr/>
      </xdr:nvGraphicFramePr>
      <xdr:xfrm>
        <a:off x="6105525" y="1466850"/>
        <a:ext cx="5867400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9525</xdr:rowOff>
    </xdr:from>
    <xdr:to>
      <xdr:col>38</xdr:col>
      <xdr:colOff>314325</xdr:colOff>
      <xdr:row>55</xdr:row>
      <xdr:rowOff>76200</xdr:rowOff>
    </xdr:to>
    <xdr:graphicFrame>
      <xdr:nvGraphicFramePr>
        <xdr:cNvPr id="3" name="Chart 19"/>
        <xdr:cNvGraphicFramePr/>
      </xdr:nvGraphicFramePr>
      <xdr:xfrm>
        <a:off x="12382500" y="1466850"/>
        <a:ext cx="5876925" cy="751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257175</xdr:colOff>
      <xdr:row>56</xdr:row>
      <xdr:rowOff>19050</xdr:rowOff>
    </xdr:from>
    <xdr:to>
      <xdr:col>5</xdr:col>
      <xdr:colOff>209550</xdr:colOff>
      <xdr:row>102</xdr:row>
      <xdr:rowOff>57150</xdr:rowOff>
    </xdr:to>
    <xdr:graphicFrame>
      <xdr:nvGraphicFramePr>
        <xdr:cNvPr id="4" name="Chart 20"/>
        <xdr:cNvGraphicFramePr/>
      </xdr:nvGraphicFramePr>
      <xdr:xfrm>
        <a:off x="257175" y="9086850"/>
        <a:ext cx="5457825" cy="748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56</xdr:row>
      <xdr:rowOff>9525</xdr:rowOff>
    </xdr:from>
    <xdr:to>
      <xdr:col>26</xdr:col>
      <xdr:colOff>76200</xdr:colOff>
      <xdr:row>103</xdr:row>
      <xdr:rowOff>19050</xdr:rowOff>
    </xdr:to>
    <xdr:graphicFrame>
      <xdr:nvGraphicFramePr>
        <xdr:cNvPr id="5" name="Chart 21"/>
        <xdr:cNvGraphicFramePr/>
      </xdr:nvGraphicFramePr>
      <xdr:xfrm>
        <a:off x="6096000" y="9077325"/>
        <a:ext cx="5895975" cy="762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9525</xdr:colOff>
      <xdr:row>56</xdr:row>
      <xdr:rowOff>9525</xdr:rowOff>
    </xdr:from>
    <xdr:to>
      <xdr:col>38</xdr:col>
      <xdr:colOff>342900</xdr:colOff>
      <xdr:row>102</xdr:row>
      <xdr:rowOff>76200</xdr:rowOff>
    </xdr:to>
    <xdr:graphicFrame>
      <xdr:nvGraphicFramePr>
        <xdr:cNvPr id="6" name="Chart 26"/>
        <xdr:cNvGraphicFramePr/>
      </xdr:nvGraphicFramePr>
      <xdr:xfrm>
        <a:off x="12392025" y="9077325"/>
        <a:ext cx="5895975" cy="751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19050</xdr:rowOff>
    </xdr:from>
    <xdr:to>
      <xdr:col>5</xdr:col>
      <xdr:colOff>361950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628650" y="2286000"/>
        <a:ext cx="58864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14</xdr:row>
      <xdr:rowOff>9525</xdr:rowOff>
    </xdr:from>
    <xdr:to>
      <xdr:col>26</xdr:col>
      <xdr:colOff>152400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6905625" y="2276475"/>
        <a:ext cx="6000750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180975</xdr:colOff>
      <xdr:row>14</xdr:row>
      <xdr:rowOff>19050</xdr:rowOff>
    </xdr:from>
    <xdr:to>
      <xdr:col>41</xdr:col>
      <xdr:colOff>76200</xdr:colOff>
      <xdr:row>60</xdr:row>
      <xdr:rowOff>28575</xdr:rowOff>
    </xdr:to>
    <xdr:graphicFrame>
      <xdr:nvGraphicFramePr>
        <xdr:cNvPr id="3" name="Chart 3"/>
        <xdr:cNvGraphicFramePr/>
      </xdr:nvGraphicFramePr>
      <xdr:xfrm>
        <a:off x="13201650" y="2286000"/>
        <a:ext cx="5934075" cy="747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61</xdr:row>
      <xdr:rowOff>133350</xdr:rowOff>
    </xdr:from>
    <xdr:to>
      <xdr:col>5</xdr:col>
      <xdr:colOff>361950</xdr:colOff>
      <xdr:row>108</xdr:row>
      <xdr:rowOff>28575</xdr:rowOff>
    </xdr:to>
    <xdr:graphicFrame>
      <xdr:nvGraphicFramePr>
        <xdr:cNvPr id="4" name="Chart 4"/>
        <xdr:cNvGraphicFramePr/>
      </xdr:nvGraphicFramePr>
      <xdr:xfrm>
        <a:off x="609600" y="10029825"/>
        <a:ext cx="5905500" cy="750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152400</xdr:colOff>
      <xdr:row>61</xdr:row>
      <xdr:rowOff>133350</xdr:rowOff>
    </xdr:from>
    <xdr:to>
      <xdr:col>26</xdr:col>
      <xdr:colOff>152400</xdr:colOff>
      <xdr:row>108</xdr:row>
      <xdr:rowOff>38100</xdr:rowOff>
    </xdr:to>
    <xdr:graphicFrame>
      <xdr:nvGraphicFramePr>
        <xdr:cNvPr id="5" name="Chart 5"/>
        <xdr:cNvGraphicFramePr/>
      </xdr:nvGraphicFramePr>
      <xdr:xfrm>
        <a:off x="6896100" y="10029825"/>
        <a:ext cx="6010275" cy="751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171450</xdr:colOff>
      <xdr:row>61</xdr:row>
      <xdr:rowOff>142875</xdr:rowOff>
    </xdr:from>
    <xdr:to>
      <xdr:col>41</xdr:col>
      <xdr:colOff>66675</xdr:colOff>
      <xdr:row>108</xdr:row>
      <xdr:rowOff>19050</xdr:rowOff>
    </xdr:to>
    <xdr:graphicFrame>
      <xdr:nvGraphicFramePr>
        <xdr:cNvPr id="6" name="Chart 6"/>
        <xdr:cNvGraphicFramePr/>
      </xdr:nvGraphicFramePr>
      <xdr:xfrm>
        <a:off x="13192125" y="10039350"/>
        <a:ext cx="5934075" cy="748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247650</xdr:colOff>
      <xdr:row>110</xdr:row>
      <xdr:rowOff>0</xdr:rowOff>
    </xdr:from>
    <xdr:to>
      <xdr:col>5</xdr:col>
      <xdr:colOff>371475</xdr:colOff>
      <xdr:row>156</xdr:row>
      <xdr:rowOff>57150</xdr:rowOff>
    </xdr:to>
    <xdr:graphicFrame>
      <xdr:nvGraphicFramePr>
        <xdr:cNvPr id="7" name="Chart 7"/>
        <xdr:cNvGraphicFramePr/>
      </xdr:nvGraphicFramePr>
      <xdr:xfrm>
        <a:off x="600075" y="17830800"/>
        <a:ext cx="5924550" cy="750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152400</xdr:colOff>
      <xdr:row>109</xdr:row>
      <xdr:rowOff>152400</xdr:rowOff>
    </xdr:from>
    <xdr:to>
      <xdr:col>26</xdr:col>
      <xdr:colOff>152400</xdr:colOff>
      <xdr:row>156</xdr:row>
      <xdr:rowOff>38100</xdr:rowOff>
    </xdr:to>
    <xdr:graphicFrame>
      <xdr:nvGraphicFramePr>
        <xdr:cNvPr id="8" name="Chart 8"/>
        <xdr:cNvGraphicFramePr/>
      </xdr:nvGraphicFramePr>
      <xdr:xfrm>
        <a:off x="6896100" y="17821275"/>
        <a:ext cx="6010275" cy="749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142875</xdr:rowOff>
    </xdr:from>
    <xdr:to>
      <xdr:col>10</xdr:col>
      <xdr:colOff>257175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95250" y="3381375"/>
        <a:ext cx="59721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21</xdr:row>
      <xdr:rowOff>9525</xdr:rowOff>
    </xdr:from>
    <xdr:to>
      <xdr:col>29</xdr:col>
      <xdr:colOff>19050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6343650" y="3409950"/>
        <a:ext cx="5210175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21</xdr:row>
      <xdr:rowOff>9525</xdr:rowOff>
    </xdr:from>
    <xdr:to>
      <xdr:col>38</xdr:col>
      <xdr:colOff>361950</xdr:colOff>
      <xdr:row>66</xdr:row>
      <xdr:rowOff>114300</xdr:rowOff>
    </xdr:to>
    <xdr:graphicFrame>
      <xdr:nvGraphicFramePr>
        <xdr:cNvPr id="3" name="Chart 3"/>
        <xdr:cNvGraphicFramePr/>
      </xdr:nvGraphicFramePr>
      <xdr:xfrm>
        <a:off x="11830050" y="3409950"/>
        <a:ext cx="5219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68</xdr:row>
      <xdr:rowOff>133350</xdr:rowOff>
    </xdr:from>
    <xdr:to>
      <xdr:col>10</xdr:col>
      <xdr:colOff>247650</xdr:colOff>
      <xdr:row>114</xdr:row>
      <xdr:rowOff>104775</xdr:rowOff>
    </xdr:to>
    <xdr:graphicFrame>
      <xdr:nvGraphicFramePr>
        <xdr:cNvPr id="4" name="Chart 4"/>
        <xdr:cNvGraphicFramePr/>
      </xdr:nvGraphicFramePr>
      <xdr:xfrm>
        <a:off x="85725" y="11144250"/>
        <a:ext cx="5972175" cy="741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180975</xdr:colOff>
      <xdr:row>68</xdr:row>
      <xdr:rowOff>152400</xdr:rowOff>
    </xdr:from>
    <xdr:to>
      <xdr:col>29</xdr:col>
      <xdr:colOff>28575</xdr:colOff>
      <xdr:row>114</xdr:row>
      <xdr:rowOff>85725</xdr:rowOff>
    </xdr:to>
    <xdr:graphicFrame>
      <xdr:nvGraphicFramePr>
        <xdr:cNvPr id="5" name="Chart 5"/>
        <xdr:cNvGraphicFramePr/>
      </xdr:nvGraphicFramePr>
      <xdr:xfrm>
        <a:off x="6353175" y="11163300"/>
        <a:ext cx="5210175" cy="738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28575</xdr:colOff>
      <xdr:row>69</xdr:row>
      <xdr:rowOff>28575</xdr:rowOff>
    </xdr:from>
    <xdr:to>
      <xdr:col>38</xdr:col>
      <xdr:colOff>371475</xdr:colOff>
      <xdr:row>114</xdr:row>
      <xdr:rowOff>133350</xdr:rowOff>
    </xdr:to>
    <xdr:graphicFrame>
      <xdr:nvGraphicFramePr>
        <xdr:cNvPr id="6" name="Chart 6"/>
        <xdr:cNvGraphicFramePr/>
      </xdr:nvGraphicFramePr>
      <xdr:xfrm>
        <a:off x="11839575" y="11201400"/>
        <a:ext cx="5219700" cy="739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116</xdr:row>
      <xdr:rowOff>0</xdr:rowOff>
    </xdr:from>
    <xdr:to>
      <xdr:col>10</xdr:col>
      <xdr:colOff>228600</xdr:colOff>
      <xdr:row>161</xdr:row>
      <xdr:rowOff>95250</xdr:rowOff>
    </xdr:to>
    <xdr:graphicFrame>
      <xdr:nvGraphicFramePr>
        <xdr:cNvPr id="7" name="Chart 7"/>
        <xdr:cNvGraphicFramePr/>
      </xdr:nvGraphicFramePr>
      <xdr:xfrm>
        <a:off x="57150" y="18783300"/>
        <a:ext cx="5981700" cy="738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6"/>
  <sheetViews>
    <sheetView workbookViewId="0" topLeftCell="A1">
      <selection activeCell="A63" sqref="A63"/>
    </sheetView>
  </sheetViews>
  <sheetFormatPr defaultColWidth="9.140625" defaultRowHeight="12.75"/>
  <cols>
    <col min="1" max="1" width="25.28125" style="2" bestFit="1" customWidth="1"/>
    <col min="2" max="2" width="6.140625" style="2" customWidth="1"/>
    <col min="3" max="3" width="57.00390625" style="2" bestFit="1" customWidth="1"/>
    <col min="4" max="4" width="7.8515625" style="2" customWidth="1"/>
    <col min="5" max="5" width="12.00390625" style="2" customWidth="1"/>
    <col min="6" max="6" width="10.140625" style="2" customWidth="1"/>
    <col min="7" max="7" width="8.8515625" style="2" customWidth="1"/>
    <col min="8" max="8" width="11.8515625" style="2" customWidth="1"/>
    <col min="9" max="9" width="3.00390625" style="2" bestFit="1" customWidth="1"/>
    <col min="10" max="10" width="4.00390625" style="2" bestFit="1" customWidth="1"/>
    <col min="11" max="11" width="3.00390625" style="2" bestFit="1" customWidth="1"/>
    <col min="12" max="12" width="4.00390625" style="2" bestFit="1" customWidth="1"/>
    <col min="13" max="13" width="3.00390625" style="2" bestFit="1" customWidth="1"/>
    <col min="14" max="14" width="4.00390625" style="2" bestFit="1" customWidth="1"/>
    <col min="15" max="15" width="3.00390625" style="2" bestFit="1" customWidth="1"/>
    <col min="16" max="16" width="5.00390625" style="2" bestFit="1" customWidth="1"/>
    <col min="17" max="17" width="5.57421875" style="2" bestFit="1" customWidth="1"/>
    <col min="18" max="19" width="4.00390625" style="2" bestFit="1" customWidth="1"/>
    <col min="20" max="20" width="3.00390625" style="2" bestFit="1" customWidth="1"/>
    <col min="21" max="21" width="4.00390625" style="2" bestFit="1" customWidth="1"/>
    <col min="22" max="22" width="6.00390625" style="2" bestFit="1" customWidth="1"/>
    <col min="23" max="23" width="4.7109375" style="2" customWidth="1"/>
    <col min="24" max="24" width="4.00390625" style="2" bestFit="1" customWidth="1"/>
    <col min="25" max="25" width="5.00390625" style="2" bestFit="1" customWidth="1"/>
    <col min="26" max="28" width="4.00390625" style="2" bestFit="1" customWidth="1"/>
    <col min="29" max="29" width="3.00390625" style="2" bestFit="1" customWidth="1"/>
    <col min="30" max="30" width="4.00390625" style="2" bestFit="1" customWidth="1"/>
    <col min="31" max="36" width="3.00390625" style="2" bestFit="1" customWidth="1"/>
    <col min="37" max="37" width="10.8515625" style="2" bestFit="1" customWidth="1"/>
    <col min="38" max="38" width="11.7109375" style="2" bestFit="1" customWidth="1"/>
    <col min="39" max="40" width="9.140625" style="2" customWidth="1"/>
    <col min="41" max="41" width="10.8515625" style="2" bestFit="1" customWidth="1"/>
    <col min="42" max="42" width="12.57421875" style="2" customWidth="1"/>
    <col min="43" max="16384" width="9.140625" style="2" customWidth="1"/>
  </cols>
  <sheetData>
    <row r="1" spans="1:42" ht="12.75" customHeight="1">
      <c r="A1" s="22" t="s">
        <v>72</v>
      </c>
      <c r="B1" s="24" t="s">
        <v>4</v>
      </c>
      <c r="C1" s="23" t="s">
        <v>21</v>
      </c>
      <c r="D1" s="21" t="s">
        <v>54</v>
      </c>
      <c r="E1" s="21" t="s">
        <v>73</v>
      </c>
      <c r="F1" s="21" t="s">
        <v>80</v>
      </c>
      <c r="G1" s="27" t="s">
        <v>74</v>
      </c>
      <c r="H1" s="21" t="s">
        <v>81</v>
      </c>
      <c r="I1" s="26" t="s">
        <v>0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0" t="s">
        <v>74</v>
      </c>
      <c r="AL1" s="20" t="s">
        <v>75</v>
      </c>
      <c r="AM1" s="21" t="s">
        <v>76</v>
      </c>
      <c r="AN1" s="20" t="s">
        <v>77</v>
      </c>
      <c r="AO1" s="20" t="s">
        <v>78</v>
      </c>
      <c r="AP1" s="21" t="s">
        <v>79</v>
      </c>
    </row>
    <row r="2" spans="1:42" ht="12.75">
      <c r="A2" s="22"/>
      <c r="B2" s="25"/>
      <c r="C2" s="22"/>
      <c r="D2" s="22"/>
      <c r="E2" s="22"/>
      <c r="F2" s="22"/>
      <c r="G2" s="28"/>
      <c r="H2" s="22"/>
      <c r="I2" s="1">
        <v>1</v>
      </c>
      <c r="J2" s="1">
        <v>2</v>
      </c>
      <c r="K2" s="1">
        <v>3</v>
      </c>
      <c r="L2" s="1">
        <v>4</v>
      </c>
      <c r="M2" s="1">
        <v>5</v>
      </c>
      <c r="N2" s="1">
        <v>6</v>
      </c>
      <c r="O2" s="1">
        <v>7</v>
      </c>
      <c r="P2" s="1">
        <v>8</v>
      </c>
      <c r="Q2" s="1">
        <v>9</v>
      </c>
      <c r="R2" s="1">
        <v>10</v>
      </c>
      <c r="S2" s="1">
        <v>11</v>
      </c>
      <c r="T2" s="1">
        <v>12</v>
      </c>
      <c r="U2" s="1">
        <v>13</v>
      </c>
      <c r="V2" s="1">
        <v>14</v>
      </c>
      <c r="W2" s="1">
        <v>15</v>
      </c>
      <c r="X2" s="1">
        <v>16</v>
      </c>
      <c r="Y2" s="1">
        <v>17</v>
      </c>
      <c r="Z2" s="1">
        <v>18</v>
      </c>
      <c r="AA2" s="1">
        <v>19</v>
      </c>
      <c r="AB2" s="1">
        <v>20</v>
      </c>
      <c r="AC2" s="1">
        <v>21</v>
      </c>
      <c r="AD2" s="1">
        <v>22</v>
      </c>
      <c r="AE2" s="1">
        <v>23</v>
      </c>
      <c r="AF2" s="1">
        <v>24</v>
      </c>
      <c r="AG2" s="1">
        <v>25</v>
      </c>
      <c r="AH2" s="1">
        <v>26</v>
      </c>
      <c r="AI2" s="1">
        <v>27</v>
      </c>
      <c r="AJ2" s="1">
        <v>28</v>
      </c>
      <c r="AK2" s="20"/>
      <c r="AL2" s="20"/>
      <c r="AM2" s="22"/>
      <c r="AN2" s="20"/>
      <c r="AO2" s="20"/>
      <c r="AP2" s="22"/>
    </row>
    <row r="3" spans="1:18" ht="12.75">
      <c r="A3" s="2" t="s">
        <v>82</v>
      </c>
      <c r="B3" s="2">
        <v>1</v>
      </c>
      <c r="C3" s="2" t="s">
        <v>39</v>
      </c>
      <c r="D3" s="9">
        <f aca="true" t="shared" si="0" ref="D3:D13">SUM(I3:AJ3)</f>
        <v>614</v>
      </c>
      <c r="F3" s="10"/>
      <c r="H3" s="10"/>
      <c r="J3" s="2">
        <v>40</v>
      </c>
      <c r="N3" s="2">
        <v>56</v>
      </c>
      <c r="P3" s="2">
        <v>180</v>
      </c>
      <c r="Q3" s="2">
        <v>152</v>
      </c>
      <c r="R3" s="2">
        <v>186</v>
      </c>
    </row>
    <row r="4" spans="2:23" ht="12.75">
      <c r="B4" s="2">
        <v>2</v>
      </c>
      <c r="C4" s="2" t="s">
        <v>36</v>
      </c>
      <c r="D4" s="9">
        <f t="shared" si="0"/>
        <v>464.2</v>
      </c>
      <c r="F4" s="10"/>
      <c r="H4" s="10"/>
      <c r="J4" s="2">
        <v>40</v>
      </c>
      <c r="N4" s="2">
        <v>24</v>
      </c>
      <c r="P4" s="2">
        <v>80</v>
      </c>
      <c r="Q4" s="2">
        <v>128</v>
      </c>
      <c r="R4" s="2">
        <v>192</v>
      </c>
      <c r="W4" s="2">
        <v>0.2</v>
      </c>
    </row>
    <row r="5" spans="2:23" ht="12.75">
      <c r="B5" s="2">
        <v>3</v>
      </c>
      <c r="C5" s="2" t="s">
        <v>33</v>
      </c>
      <c r="D5" s="9">
        <f t="shared" si="0"/>
        <v>290.8</v>
      </c>
      <c r="F5" s="10"/>
      <c r="H5" s="10"/>
      <c r="N5" s="2">
        <v>56</v>
      </c>
      <c r="P5" s="2">
        <v>90</v>
      </c>
      <c r="Q5" s="2">
        <v>48</v>
      </c>
      <c r="R5" s="2">
        <v>96</v>
      </c>
      <c r="W5" s="2">
        <v>0.8</v>
      </c>
    </row>
    <row r="6" spans="2:42" ht="12.75">
      <c r="B6" s="2">
        <v>4</v>
      </c>
      <c r="C6" s="2" t="s">
        <v>55</v>
      </c>
      <c r="D6" s="9">
        <f t="shared" si="0"/>
        <v>763</v>
      </c>
      <c r="E6" s="2">
        <v>57</v>
      </c>
      <c r="F6" s="10">
        <f>D6/E6</f>
        <v>13.385964912280702</v>
      </c>
      <c r="G6" s="2">
        <v>1313213</v>
      </c>
      <c r="H6" s="10">
        <f>D6/G6*10000</f>
        <v>5.81017702383391</v>
      </c>
      <c r="K6" s="2">
        <v>8</v>
      </c>
      <c r="N6" s="2">
        <v>120</v>
      </c>
      <c r="P6" s="2">
        <v>50</v>
      </c>
      <c r="Q6" s="2">
        <v>408</v>
      </c>
      <c r="R6" s="2">
        <v>177</v>
      </c>
      <c r="AK6" s="2">
        <v>1313213</v>
      </c>
      <c r="AL6" s="2">
        <v>1194781</v>
      </c>
      <c r="AM6" s="2">
        <v>74500</v>
      </c>
      <c r="AN6" s="2">
        <v>9040</v>
      </c>
      <c r="AP6" s="2">
        <v>34892</v>
      </c>
    </row>
    <row r="7" spans="2:18" ht="12.75">
      <c r="B7" s="2">
        <v>5</v>
      </c>
      <c r="C7" s="2" t="s">
        <v>34</v>
      </c>
      <c r="D7" s="9">
        <f t="shared" si="0"/>
        <v>652</v>
      </c>
      <c r="F7" s="10"/>
      <c r="H7" s="10"/>
      <c r="J7" s="2">
        <v>40</v>
      </c>
      <c r="L7" s="2">
        <v>60</v>
      </c>
      <c r="N7" s="2">
        <v>96</v>
      </c>
      <c r="O7" s="2">
        <v>8</v>
      </c>
      <c r="P7" s="2">
        <v>110</v>
      </c>
      <c r="Q7" s="2">
        <v>200</v>
      </c>
      <c r="R7" s="2">
        <v>138</v>
      </c>
    </row>
    <row r="8" spans="2:18" ht="12.75">
      <c r="B8" s="2">
        <v>6</v>
      </c>
      <c r="C8" s="2" t="s">
        <v>37</v>
      </c>
      <c r="D8" s="9">
        <f t="shared" si="0"/>
        <v>819</v>
      </c>
      <c r="F8" s="10"/>
      <c r="H8" s="10"/>
      <c r="K8" s="2">
        <v>16</v>
      </c>
      <c r="N8" s="2">
        <v>64</v>
      </c>
      <c r="O8" s="2">
        <v>28</v>
      </c>
      <c r="P8" s="2">
        <v>150</v>
      </c>
      <c r="Q8" s="2">
        <v>336</v>
      </c>
      <c r="R8" s="2">
        <v>225</v>
      </c>
    </row>
    <row r="9" spans="2:42" ht="12.75">
      <c r="B9" s="2">
        <v>7</v>
      </c>
      <c r="C9" s="2" t="s">
        <v>27</v>
      </c>
      <c r="D9" s="9">
        <f t="shared" si="0"/>
        <v>465.2</v>
      </c>
      <c r="E9" s="2">
        <v>41</v>
      </c>
      <c r="F9" s="10">
        <f>D9/E9</f>
        <v>11.346341463414634</v>
      </c>
      <c r="G9" s="2">
        <v>762159</v>
      </c>
      <c r="H9" s="10">
        <f>D9/G9*10000</f>
        <v>6.103713267179158</v>
      </c>
      <c r="I9" s="2">
        <v>5</v>
      </c>
      <c r="J9" s="2">
        <v>20</v>
      </c>
      <c r="K9" s="2">
        <v>8</v>
      </c>
      <c r="L9" s="2">
        <v>12</v>
      </c>
      <c r="N9" s="2">
        <v>24</v>
      </c>
      <c r="P9" s="2">
        <v>120</v>
      </c>
      <c r="Q9" s="2">
        <v>56</v>
      </c>
      <c r="R9" s="2">
        <v>93</v>
      </c>
      <c r="U9" s="2">
        <v>14</v>
      </c>
      <c r="V9" s="2">
        <v>13</v>
      </c>
      <c r="Z9" s="2">
        <v>48</v>
      </c>
      <c r="AA9" s="2">
        <v>16</v>
      </c>
      <c r="AB9" s="2">
        <v>16</v>
      </c>
      <c r="AD9" s="2">
        <v>0.2</v>
      </c>
      <c r="AG9" s="2">
        <v>14</v>
      </c>
      <c r="AH9" s="2">
        <v>6</v>
      </c>
      <c r="AK9" s="2">
        <v>762159</v>
      </c>
      <c r="AL9" s="2">
        <v>914159</v>
      </c>
      <c r="AM9" s="2">
        <v>42000</v>
      </c>
      <c r="AP9" s="2">
        <v>6000</v>
      </c>
    </row>
    <row r="10" spans="2:42" ht="12.75">
      <c r="B10" s="2">
        <v>8</v>
      </c>
      <c r="C10" s="2" t="s">
        <v>59</v>
      </c>
      <c r="D10" s="9">
        <f t="shared" si="0"/>
        <v>932.1</v>
      </c>
      <c r="E10" s="2">
        <v>32</v>
      </c>
      <c r="F10" s="10">
        <f>D10/E10</f>
        <v>29.128125</v>
      </c>
      <c r="G10" s="2">
        <v>731769</v>
      </c>
      <c r="H10" s="10">
        <f>D10/G10*10000</f>
        <v>12.737626218109813</v>
      </c>
      <c r="J10" s="2">
        <v>120</v>
      </c>
      <c r="N10" s="2">
        <v>80</v>
      </c>
      <c r="P10" s="2">
        <v>210</v>
      </c>
      <c r="Q10" s="2">
        <v>216</v>
      </c>
      <c r="R10" s="2">
        <v>81</v>
      </c>
      <c r="U10" s="2">
        <v>77</v>
      </c>
      <c r="W10" s="2">
        <v>0.1</v>
      </c>
      <c r="X10" s="2">
        <v>2</v>
      </c>
      <c r="Z10" s="2">
        <v>10</v>
      </c>
      <c r="AA10" s="2">
        <v>96</v>
      </c>
      <c r="AB10" s="2">
        <v>8</v>
      </c>
      <c r="AC10" s="2">
        <v>2</v>
      </c>
      <c r="AG10" s="2">
        <v>24</v>
      </c>
      <c r="AH10" s="2">
        <v>6</v>
      </c>
      <c r="AK10" s="2">
        <v>731769</v>
      </c>
      <c r="AL10" s="2">
        <v>698227</v>
      </c>
      <c r="AM10" s="2">
        <v>18542</v>
      </c>
      <c r="AP10" s="2">
        <v>15000</v>
      </c>
    </row>
    <row r="11" spans="2:42" ht="12.75">
      <c r="B11" s="2">
        <v>9</v>
      </c>
      <c r="C11" s="2" t="s">
        <v>38</v>
      </c>
      <c r="D11" s="9">
        <f t="shared" si="0"/>
        <v>507</v>
      </c>
      <c r="E11" s="2">
        <v>26</v>
      </c>
      <c r="F11" s="10">
        <f>D11/E11</f>
        <v>19.5</v>
      </c>
      <c r="G11" s="2">
        <v>429844</v>
      </c>
      <c r="H11" s="10">
        <f>D11/G11*10000</f>
        <v>11.7949767822745</v>
      </c>
      <c r="N11" s="2">
        <v>136</v>
      </c>
      <c r="O11" s="2">
        <v>4</v>
      </c>
      <c r="Q11" s="2">
        <v>304</v>
      </c>
      <c r="R11" s="2">
        <v>63</v>
      </c>
      <c r="AK11" s="2">
        <v>429844</v>
      </c>
      <c r="AL11" s="2">
        <v>375244</v>
      </c>
      <c r="AM11" s="2">
        <v>45600</v>
      </c>
      <c r="AP11" s="2">
        <v>9000</v>
      </c>
    </row>
    <row r="12" spans="2:26" ht="12.75">
      <c r="B12" s="2">
        <v>10</v>
      </c>
      <c r="C12" s="2" t="s">
        <v>35</v>
      </c>
      <c r="D12" s="9">
        <f t="shared" si="0"/>
        <v>265</v>
      </c>
      <c r="F12" s="10"/>
      <c r="H12" s="10"/>
      <c r="N12" s="2">
        <v>56</v>
      </c>
      <c r="O12" s="2">
        <v>10</v>
      </c>
      <c r="P12" s="2">
        <v>40</v>
      </c>
      <c r="Q12" s="2">
        <v>117</v>
      </c>
      <c r="Z12" s="2">
        <v>42</v>
      </c>
    </row>
    <row r="13" spans="2:23" ht="12.75">
      <c r="B13" s="2">
        <v>11</v>
      </c>
      <c r="C13" s="2" t="s">
        <v>29</v>
      </c>
      <c r="D13" s="9">
        <f t="shared" si="0"/>
        <v>297.1</v>
      </c>
      <c r="F13" s="10"/>
      <c r="H13" s="10"/>
      <c r="L13" s="2">
        <v>12</v>
      </c>
      <c r="P13" s="2">
        <v>90</v>
      </c>
      <c r="Q13" s="2">
        <v>144</v>
      </c>
      <c r="R13" s="2">
        <v>51</v>
      </c>
      <c r="W13" s="2">
        <v>0.1</v>
      </c>
    </row>
    <row r="15" spans="1:42" ht="12.75">
      <c r="A15" s="2" t="s">
        <v>83</v>
      </c>
      <c r="B15" s="2">
        <v>1</v>
      </c>
      <c r="C15" s="2" t="s">
        <v>53</v>
      </c>
      <c r="D15" s="9">
        <f aca="true" t="shared" si="1" ref="D15:D24">SUM(I15:AJ15)</f>
        <v>315.5</v>
      </c>
      <c r="E15" s="2">
        <v>22.5</v>
      </c>
      <c r="F15" s="10">
        <f>D15/E15</f>
        <v>14.022222222222222</v>
      </c>
      <c r="G15" s="2">
        <v>384403</v>
      </c>
      <c r="H15" s="10">
        <f>D15/G15*10000</f>
        <v>8.207532199280442</v>
      </c>
      <c r="J15" s="2">
        <v>20</v>
      </c>
      <c r="N15" s="2">
        <v>24</v>
      </c>
      <c r="O15" s="2">
        <v>4</v>
      </c>
      <c r="P15" s="2">
        <v>80</v>
      </c>
      <c r="Q15" s="2">
        <v>42</v>
      </c>
      <c r="R15" s="2">
        <v>144</v>
      </c>
      <c r="W15" s="2">
        <v>1.5</v>
      </c>
      <c r="AK15" s="2">
        <v>384403</v>
      </c>
      <c r="AL15" s="2">
        <v>373903</v>
      </c>
      <c r="AM15" s="2">
        <v>6000</v>
      </c>
      <c r="AP15" s="2">
        <v>4500</v>
      </c>
    </row>
    <row r="16" spans="2:42" ht="12.75">
      <c r="B16" s="2">
        <v>2</v>
      </c>
      <c r="C16" s="2" t="s">
        <v>32</v>
      </c>
      <c r="D16" s="9">
        <f t="shared" si="1"/>
        <v>758.7</v>
      </c>
      <c r="E16" s="2">
        <v>29</v>
      </c>
      <c r="F16" s="10">
        <f>D16/E16</f>
        <v>26.162068965517243</v>
      </c>
      <c r="G16" s="2">
        <v>616739</v>
      </c>
      <c r="H16" s="10">
        <f>D16/G16*10000</f>
        <v>12.301800275319058</v>
      </c>
      <c r="N16" s="2">
        <v>72</v>
      </c>
      <c r="O16" s="2">
        <v>12</v>
      </c>
      <c r="P16" s="2">
        <v>60</v>
      </c>
      <c r="Q16" s="2">
        <v>320</v>
      </c>
      <c r="R16" s="2">
        <v>294</v>
      </c>
      <c r="W16" s="2">
        <v>0.7</v>
      </c>
      <c r="AK16" s="2">
        <v>616739</v>
      </c>
      <c r="AL16" s="2">
        <v>570739</v>
      </c>
      <c r="AM16" s="2">
        <v>34000</v>
      </c>
      <c r="AP16" s="2">
        <v>12000</v>
      </c>
    </row>
    <row r="17" spans="2:42" ht="12.75">
      <c r="B17" s="2">
        <v>3</v>
      </c>
      <c r="C17" s="2" t="s">
        <v>31</v>
      </c>
      <c r="D17" s="9">
        <f t="shared" si="1"/>
        <v>212</v>
      </c>
      <c r="E17" s="2">
        <v>20.5</v>
      </c>
      <c r="F17" s="10">
        <f>D17/E17</f>
        <v>10.341463414634147</v>
      </c>
      <c r="G17" s="2">
        <v>446689</v>
      </c>
      <c r="H17" s="10">
        <f>D17/G17*10000</f>
        <v>4.74603135514866</v>
      </c>
      <c r="J17" s="2">
        <v>20</v>
      </c>
      <c r="N17" s="2">
        <v>32</v>
      </c>
      <c r="O17" s="2">
        <v>4</v>
      </c>
      <c r="Q17" s="2">
        <v>72</v>
      </c>
      <c r="R17" s="2">
        <v>84</v>
      </c>
      <c r="AK17" s="2">
        <v>446689</v>
      </c>
      <c r="AL17" s="2">
        <v>401189</v>
      </c>
      <c r="AM17" s="2">
        <v>31500</v>
      </c>
      <c r="AP17" s="2">
        <v>14000</v>
      </c>
    </row>
    <row r="18" spans="2:33" ht="12.75">
      <c r="B18" s="2">
        <v>4</v>
      </c>
      <c r="C18" s="2" t="s">
        <v>41</v>
      </c>
      <c r="D18" s="9">
        <f t="shared" si="1"/>
        <v>636</v>
      </c>
      <c r="F18" s="10"/>
      <c r="H18" s="10"/>
      <c r="N18" s="2">
        <v>88</v>
      </c>
      <c r="O18" s="2">
        <v>20</v>
      </c>
      <c r="P18" s="2">
        <v>10</v>
      </c>
      <c r="Q18" s="2">
        <v>8</v>
      </c>
      <c r="R18" s="2">
        <v>468</v>
      </c>
      <c r="U18" s="2">
        <v>5</v>
      </c>
      <c r="V18" s="2">
        <v>23</v>
      </c>
      <c r="AB18" s="2">
        <v>8</v>
      </c>
      <c r="AC18" s="2">
        <v>2</v>
      </c>
      <c r="AG18" s="2">
        <v>4</v>
      </c>
    </row>
    <row r="19" spans="2:23" ht="12.75">
      <c r="B19" s="2">
        <v>5</v>
      </c>
      <c r="C19" s="2" t="s">
        <v>30</v>
      </c>
      <c r="D19" s="9">
        <f t="shared" si="1"/>
        <v>155.3</v>
      </c>
      <c r="F19" s="10"/>
      <c r="H19" s="10"/>
      <c r="K19" s="2">
        <v>8</v>
      </c>
      <c r="N19" s="2">
        <v>8</v>
      </c>
      <c r="O19" s="2">
        <v>8</v>
      </c>
      <c r="P19" s="2">
        <v>80</v>
      </c>
      <c r="R19" s="2">
        <v>51</v>
      </c>
      <c r="W19" s="2">
        <v>0.3</v>
      </c>
    </row>
    <row r="20" spans="2:42" ht="12.75">
      <c r="B20" s="2">
        <v>6</v>
      </c>
      <c r="C20" s="2" t="s">
        <v>45</v>
      </c>
      <c r="D20" s="9">
        <f t="shared" si="1"/>
        <v>1338.7</v>
      </c>
      <c r="E20" s="2">
        <v>47</v>
      </c>
      <c r="F20" s="10">
        <f>D20/E20</f>
        <v>28.482978723404255</v>
      </c>
      <c r="G20" s="2">
        <v>812279</v>
      </c>
      <c r="H20" s="10">
        <f>D20/G20*10000</f>
        <v>16.4807904673148</v>
      </c>
      <c r="K20" s="2">
        <v>8</v>
      </c>
      <c r="L20" s="2">
        <v>24</v>
      </c>
      <c r="M20" s="2">
        <v>40</v>
      </c>
      <c r="N20" s="2">
        <v>96</v>
      </c>
      <c r="O20" s="2">
        <v>20</v>
      </c>
      <c r="P20" s="2">
        <v>180</v>
      </c>
      <c r="Q20" s="2">
        <v>744</v>
      </c>
      <c r="R20" s="2">
        <v>225</v>
      </c>
      <c r="W20" s="2">
        <v>1.7</v>
      </c>
      <c r="AK20" s="2">
        <v>812279</v>
      </c>
      <c r="AL20" s="2">
        <v>797559</v>
      </c>
      <c r="AM20" s="2">
        <v>8420</v>
      </c>
      <c r="AP20" s="2">
        <v>6300</v>
      </c>
    </row>
    <row r="21" spans="2:42" ht="12.75">
      <c r="B21" s="2">
        <v>7</v>
      </c>
      <c r="C21" s="2" t="s">
        <v>46</v>
      </c>
      <c r="D21" s="9">
        <f t="shared" si="1"/>
        <v>655</v>
      </c>
      <c r="E21" s="2">
        <v>39</v>
      </c>
      <c r="F21" s="10">
        <f>D21/E21</f>
        <v>16.794871794871796</v>
      </c>
      <c r="G21" s="2">
        <v>977134</v>
      </c>
      <c r="H21" s="10">
        <f>D21/G21*10000</f>
        <v>6.703277134968182</v>
      </c>
      <c r="N21" s="2">
        <v>144</v>
      </c>
      <c r="O21" s="2">
        <v>10</v>
      </c>
      <c r="P21" s="2">
        <v>60</v>
      </c>
      <c r="Q21" s="2">
        <v>264</v>
      </c>
      <c r="R21" s="2">
        <v>177</v>
      </c>
      <c r="AK21" s="2">
        <v>977134</v>
      </c>
      <c r="AL21" s="2">
        <v>944734</v>
      </c>
      <c r="AM21" s="2">
        <v>7400</v>
      </c>
      <c r="AP21" s="2">
        <v>25000</v>
      </c>
    </row>
    <row r="22" spans="2:42" ht="14.25" customHeight="1">
      <c r="B22" s="2">
        <v>8</v>
      </c>
      <c r="C22" s="2" t="s">
        <v>51</v>
      </c>
      <c r="D22" s="9">
        <f t="shared" si="1"/>
        <v>599</v>
      </c>
      <c r="E22" s="2">
        <v>50</v>
      </c>
      <c r="F22" s="10">
        <f>D22/E22</f>
        <v>11.98</v>
      </c>
      <c r="G22" s="2">
        <v>782378</v>
      </c>
      <c r="H22" s="10">
        <f>D22/G22*10000</f>
        <v>7.65614575051957</v>
      </c>
      <c r="J22" s="2">
        <v>40</v>
      </c>
      <c r="N22" s="2">
        <v>96</v>
      </c>
      <c r="O22" s="2">
        <v>8</v>
      </c>
      <c r="P22" s="2">
        <v>30</v>
      </c>
      <c r="Q22" s="2">
        <v>272</v>
      </c>
      <c r="R22" s="2">
        <v>153</v>
      </c>
      <c r="AK22" s="2">
        <v>782378</v>
      </c>
      <c r="AL22" s="2">
        <v>730425</v>
      </c>
      <c r="AM22" s="2">
        <v>41195</v>
      </c>
      <c r="AP22" s="2">
        <v>10758</v>
      </c>
    </row>
    <row r="23" spans="2:23" ht="12.75">
      <c r="B23" s="2">
        <v>9</v>
      </c>
      <c r="C23" s="2" t="s">
        <v>43</v>
      </c>
      <c r="D23" s="9">
        <f t="shared" si="1"/>
        <v>15.1</v>
      </c>
      <c r="F23" s="10"/>
      <c r="H23" s="10"/>
      <c r="R23" s="2">
        <v>15</v>
      </c>
      <c r="W23" s="2">
        <v>0.1</v>
      </c>
    </row>
    <row r="24" spans="2:23" ht="12.75">
      <c r="B24" s="2">
        <v>10</v>
      </c>
      <c r="C24" s="2" t="s">
        <v>44</v>
      </c>
      <c r="D24" s="9">
        <f t="shared" si="1"/>
        <v>724.6</v>
      </c>
      <c r="F24" s="10"/>
      <c r="H24" s="10"/>
      <c r="L24" s="2">
        <v>24</v>
      </c>
      <c r="N24" s="2">
        <v>32</v>
      </c>
      <c r="O24" s="2">
        <v>18</v>
      </c>
      <c r="P24" s="2">
        <v>100</v>
      </c>
      <c r="Q24" s="2">
        <v>328</v>
      </c>
      <c r="R24" s="2">
        <v>222</v>
      </c>
      <c r="W24" s="2">
        <v>0.6</v>
      </c>
    </row>
    <row r="26" spans="1:34" ht="12.75">
      <c r="A26" s="2" t="s">
        <v>84</v>
      </c>
      <c r="B26" s="2">
        <v>1</v>
      </c>
      <c r="C26" s="2" t="s">
        <v>28</v>
      </c>
      <c r="D26" s="9">
        <f aca="true" t="shared" si="2" ref="D26:D32">SUM(I26:AJ26)</f>
        <v>272.4</v>
      </c>
      <c r="E26" s="2">
        <v>13</v>
      </c>
      <c r="F26" s="10">
        <f>D26/E26</f>
        <v>20.95384615384615</v>
      </c>
      <c r="H26" s="10"/>
      <c r="J26" s="2">
        <v>20</v>
      </c>
      <c r="M26" s="2">
        <v>4</v>
      </c>
      <c r="N26" s="2">
        <v>56</v>
      </c>
      <c r="O26" s="2">
        <v>4</v>
      </c>
      <c r="P26" s="2">
        <v>40</v>
      </c>
      <c r="Q26" s="2">
        <v>8</v>
      </c>
      <c r="R26" s="2">
        <v>42</v>
      </c>
      <c r="W26" s="2">
        <v>0.2</v>
      </c>
      <c r="Y26" s="2">
        <v>16</v>
      </c>
      <c r="Z26" s="2">
        <v>16</v>
      </c>
      <c r="AA26" s="2">
        <v>16</v>
      </c>
      <c r="AB26" s="2">
        <v>40</v>
      </c>
      <c r="AD26" s="2">
        <v>0.2</v>
      </c>
      <c r="AG26" s="2">
        <v>8</v>
      </c>
      <c r="AH26" s="2">
        <v>2</v>
      </c>
    </row>
    <row r="27" spans="2:42" ht="12.75">
      <c r="B27" s="2">
        <v>2</v>
      </c>
      <c r="C27" s="2" t="s">
        <v>25</v>
      </c>
      <c r="D27" s="9">
        <f t="shared" si="2"/>
        <v>719.1</v>
      </c>
      <c r="E27" s="2">
        <v>45</v>
      </c>
      <c r="F27" s="10">
        <f>D27/E27</f>
        <v>15.98</v>
      </c>
      <c r="G27" s="2">
        <v>797844</v>
      </c>
      <c r="H27" s="10">
        <f>D27/G27*10000</f>
        <v>9.013040143185886</v>
      </c>
      <c r="I27" s="2">
        <v>5</v>
      </c>
      <c r="L27" s="2">
        <v>36</v>
      </c>
      <c r="N27" s="2">
        <v>72</v>
      </c>
      <c r="P27" s="2">
        <v>120</v>
      </c>
      <c r="Q27" s="2">
        <v>160</v>
      </c>
      <c r="R27" s="2">
        <v>36</v>
      </c>
      <c r="U27" s="2">
        <v>21</v>
      </c>
      <c r="V27" s="2">
        <v>21</v>
      </c>
      <c r="W27" s="2">
        <v>0.1</v>
      </c>
      <c r="Y27" s="2">
        <v>16</v>
      </c>
      <c r="Z27" s="2">
        <v>128</v>
      </c>
      <c r="AA27" s="2">
        <v>32</v>
      </c>
      <c r="AB27" s="2">
        <v>24</v>
      </c>
      <c r="AF27" s="2">
        <v>10</v>
      </c>
      <c r="AG27" s="2">
        <v>12</v>
      </c>
      <c r="AH27" s="2">
        <v>6</v>
      </c>
      <c r="AI27" s="2">
        <v>20</v>
      </c>
      <c r="AK27" s="2">
        <v>797844</v>
      </c>
      <c r="AL27" s="2">
        <v>677344</v>
      </c>
      <c r="AM27" s="2">
        <v>75500</v>
      </c>
      <c r="AP27" s="2">
        <v>45000</v>
      </c>
    </row>
    <row r="28" spans="2:35" ht="12.75">
      <c r="B28" s="2">
        <v>3</v>
      </c>
      <c r="C28" s="2" t="s">
        <v>40</v>
      </c>
      <c r="D28" s="9">
        <f t="shared" si="2"/>
        <v>615.1</v>
      </c>
      <c r="F28" s="10"/>
      <c r="H28" s="10"/>
      <c r="J28" s="2">
        <v>20</v>
      </c>
      <c r="L28" s="2">
        <v>12</v>
      </c>
      <c r="M28" s="2">
        <v>12</v>
      </c>
      <c r="N28" s="2">
        <v>72</v>
      </c>
      <c r="O28" s="2">
        <v>16</v>
      </c>
      <c r="P28" s="2">
        <v>40</v>
      </c>
      <c r="Q28" s="2">
        <v>120</v>
      </c>
      <c r="R28" s="2">
        <v>216</v>
      </c>
      <c r="T28" s="2">
        <v>4</v>
      </c>
      <c r="U28" s="2">
        <v>28</v>
      </c>
      <c r="V28" s="2">
        <v>7</v>
      </c>
      <c r="W28" s="2">
        <v>1.1</v>
      </c>
      <c r="AA28" s="2">
        <v>16</v>
      </c>
      <c r="AB28" s="2">
        <v>8</v>
      </c>
      <c r="AC28" s="2">
        <v>4</v>
      </c>
      <c r="AE28" s="2">
        <v>5</v>
      </c>
      <c r="AG28" s="2">
        <v>24</v>
      </c>
      <c r="AI28" s="2">
        <v>10</v>
      </c>
    </row>
    <row r="29" spans="2:42" ht="12.75">
      <c r="B29" s="2">
        <v>4</v>
      </c>
      <c r="C29" s="2" t="s">
        <v>42</v>
      </c>
      <c r="D29" s="9">
        <f t="shared" si="2"/>
        <v>547</v>
      </c>
      <c r="E29" s="2">
        <v>47</v>
      </c>
      <c r="F29" s="10">
        <f>D29/E29</f>
        <v>11.638297872340425</v>
      </c>
      <c r="G29" s="2">
        <v>1181847</v>
      </c>
      <c r="H29" s="10">
        <f>D29/G29*10000</f>
        <v>4.628348677959161</v>
      </c>
      <c r="N29" s="2">
        <v>42</v>
      </c>
      <c r="O29" s="2">
        <v>4</v>
      </c>
      <c r="R29" s="2">
        <v>501</v>
      </c>
      <c r="AK29" s="2">
        <v>1181847</v>
      </c>
      <c r="AL29" s="2">
        <v>1135354</v>
      </c>
      <c r="AM29" s="2">
        <v>16500</v>
      </c>
      <c r="AP29" s="2">
        <v>29993</v>
      </c>
    </row>
    <row r="30" spans="2:42" ht="12.75">
      <c r="B30" s="2">
        <v>5</v>
      </c>
      <c r="C30" s="2" t="s">
        <v>22</v>
      </c>
      <c r="D30" s="9">
        <f t="shared" si="2"/>
        <v>3234.4</v>
      </c>
      <c r="E30" s="2">
        <v>122.5</v>
      </c>
      <c r="F30" s="10">
        <f>D30/E30</f>
        <v>26.40326530612245</v>
      </c>
      <c r="G30" s="2">
        <v>2208731</v>
      </c>
      <c r="H30" s="10">
        <f>D30/G30*10000</f>
        <v>14.643702650979227</v>
      </c>
      <c r="I30" s="2">
        <v>25</v>
      </c>
      <c r="J30" s="2">
        <v>20</v>
      </c>
      <c r="L30" s="2">
        <v>216</v>
      </c>
      <c r="M30" s="2">
        <v>20</v>
      </c>
      <c r="N30" s="2">
        <v>152</v>
      </c>
      <c r="O30" s="2">
        <v>10</v>
      </c>
      <c r="P30" s="2">
        <v>360</v>
      </c>
      <c r="Q30" s="18">
        <v>1584</v>
      </c>
      <c r="R30" s="2">
        <v>585</v>
      </c>
      <c r="U30" s="2">
        <v>36</v>
      </c>
      <c r="V30" s="2">
        <v>43.5</v>
      </c>
      <c r="W30" s="2">
        <v>2.1</v>
      </c>
      <c r="Y30" s="2">
        <v>8</v>
      </c>
      <c r="Z30" s="2">
        <v>8</v>
      </c>
      <c r="AA30" s="2">
        <v>32</v>
      </c>
      <c r="AB30" s="2">
        <v>16</v>
      </c>
      <c r="AC30" s="2">
        <v>2</v>
      </c>
      <c r="AD30" s="2">
        <v>0.8</v>
      </c>
      <c r="AF30" s="2">
        <v>10</v>
      </c>
      <c r="AG30" s="2">
        <v>66</v>
      </c>
      <c r="AH30" s="2">
        <v>28</v>
      </c>
      <c r="AI30" s="2">
        <v>10</v>
      </c>
      <c r="AK30" s="2">
        <v>2208731</v>
      </c>
      <c r="AL30" s="2">
        <v>2180737</v>
      </c>
      <c r="AM30" s="2">
        <v>13000</v>
      </c>
      <c r="AP30" s="2">
        <v>14994</v>
      </c>
    </row>
    <row r="31" spans="2:34" ht="12.75">
      <c r="B31" s="2">
        <v>6</v>
      </c>
      <c r="C31" s="2" t="s">
        <v>23</v>
      </c>
      <c r="D31" s="9">
        <f t="shared" si="2"/>
        <v>497</v>
      </c>
      <c r="F31" s="10"/>
      <c r="H31" s="10"/>
      <c r="I31" s="2">
        <v>50</v>
      </c>
      <c r="L31" s="2">
        <v>60</v>
      </c>
      <c r="M31" s="2">
        <v>12</v>
      </c>
      <c r="N31" s="2">
        <v>64</v>
      </c>
      <c r="O31" s="2">
        <v>4</v>
      </c>
      <c r="P31" s="2">
        <v>40</v>
      </c>
      <c r="Q31" s="2">
        <v>136</v>
      </c>
      <c r="R31" s="2">
        <v>39</v>
      </c>
      <c r="S31" s="2">
        <v>60</v>
      </c>
      <c r="V31" s="2">
        <v>4</v>
      </c>
      <c r="W31" s="2">
        <v>10</v>
      </c>
      <c r="AD31" s="2">
        <v>2</v>
      </c>
      <c r="AH31" s="2">
        <v>16</v>
      </c>
    </row>
    <row r="32" spans="2:35" ht="12.75">
      <c r="B32" s="2">
        <v>7</v>
      </c>
      <c r="C32" s="2" t="s">
        <v>24</v>
      </c>
      <c r="D32" s="9">
        <f t="shared" si="2"/>
        <v>822.3000000000001</v>
      </c>
      <c r="F32" s="10"/>
      <c r="H32" s="10"/>
      <c r="I32" s="2">
        <v>25</v>
      </c>
      <c r="J32" s="2">
        <v>40</v>
      </c>
      <c r="L32" s="2">
        <v>36</v>
      </c>
      <c r="M32" s="2">
        <v>4</v>
      </c>
      <c r="N32" s="2">
        <v>72</v>
      </c>
      <c r="O32" s="2">
        <v>16</v>
      </c>
      <c r="P32" s="2">
        <v>50</v>
      </c>
      <c r="Q32" s="2">
        <v>120</v>
      </c>
      <c r="R32" s="2">
        <v>216</v>
      </c>
      <c r="T32" s="2">
        <v>4</v>
      </c>
      <c r="U32" s="2">
        <v>28</v>
      </c>
      <c r="V32" s="2">
        <v>7</v>
      </c>
      <c r="W32" s="2">
        <v>1.1</v>
      </c>
      <c r="Y32" s="2">
        <v>80</v>
      </c>
      <c r="AA32" s="2">
        <v>16</v>
      </c>
      <c r="AB32" s="2">
        <v>64</v>
      </c>
      <c r="AC32" s="2">
        <v>4</v>
      </c>
      <c r="AD32" s="2">
        <v>0.2</v>
      </c>
      <c r="AE32" s="2">
        <v>5</v>
      </c>
      <c r="AG32" s="2">
        <v>24</v>
      </c>
      <c r="AI32" s="2">
        <v>10</v>
      </c>
    </row>
    <row r="34" spans="1:38" ht="12.75">
      <c r="A34" s="2" t="s">
        <v>85</v>
      </c>
      <c r="B34" s="2">
        <v>1</v>
      </c>
      <c r="C34" s="2" t="s">
        <v>5</v>
      </c>
      <c r="D34" s="9">
        <f aca="true" t="shared" si="3" ref="D34:D41">SUM(I34:AJ34)</f>
        <v>780.7</v>
      </c>
      <c r="E34" s="4"/>
      <c r="F34" s="10"/>
      <c r="H34" s="10"/>
      <c r="I34" s="3"/>
      <c r="J34" s="3"/>
      <c r="K34" s="3"/>
      <c r="L34" s="3"/>
      <c r="M34" s="3"/>
      <c r="N34" s="3">
        <v>56</v>
      </c>
      <c r="O34" s="3"/>
      <c r="P34" s="3">
        <v>320</v>
      </c>
      <c r="Q34" s="3">
        <v>128</v>
      </c>
      <c r="R34" s="3">
        <v>273</v>
      </c>
      <c r="S34" s="3"/>
      <c r="T34" s="3"/>
      <c r="U34" s="3"/>
      <c r="V34" s="4"/>
      <c r="W34" s="4">
        <v>3.7</v>
      </c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  <c r="AJ34" s="4"/>
      <c r="AL34" s="4"/>
    </row>
    <row r="35" spans="2:38" ht="12.75">
      <c r="B35" s="2">
        <v>2</v>
      </c>
      <c r="C35" s="2" t="s">
        <v>6</v>
      </c>
      <c r="D35" s="9">
        <f t="shared" si="3"/>
        <v>2208.3</v>
      </c>
      <c r="E35" s="4"/>
      <c r="F35" s="10"/>
      <c r="H35" s="10"/>
      <c r="I35" s="3"/>
      <c r="J35" s="3">
        <v>40</v>
      </c>
      <c r="K35" s="3"/>
      <c r="L35" s="3"/>
      <c r="M35" s="3"/>
      <c r="N35" s="3">
        <v>64</v>
      </c>
      <c r="O35" s="3"/>
      <c r="P35" s="3">
        <v>90</v>
      </c>
      <c r="Q35" s="3">
        <v>1520</v>
      </c>
      <c r="R35" s="3">
        <v>480</v>
      </c>
      <c r="S35" s="3"/>
      <c r="T35" s="3"/>
      <c r="U35" s="3"/>
      <c r="V35" s="4"/>
      <c r="W35" s="4">
        <v>4.3</v>
      </c>
      <c r="X35" s="3"/>
      <c r="Y35" s="3"/>
      <c r="Z35" s="3"/>
      <c r="AA35" s="3"/>
      <c r="AB35" s="3"/>
      <c r="AC35" s="4"/>
      <c r="AD35" s="4"/>
      <c r="AE35" s="4"/>
      <c r="AF35" s="4">
        <v>10</v>
      </c>
      <c r="AG35" s="4"/>
      <c r="AH35" s="4"/>
      <c r="AI35" s="4"/>
      <c r="AJ35" s="4"/>
      <c r="AL35" s="4"/>
    </row>
    <row r="36" spans="2:42" ht="12.75">
      <c r="B36" s="2">
        <v>3</v>
      </c>
      <c r="C36" s="2" t="s">
        <v>7</v>
      </c>
      <c r="D36" s="9">
        <f t="shared" si="3"/>
        <v>1474.3</v>
      </c>
      <c r="E36" s="4">
        <v>380.5</v>
      </c>
      <c r="F36" s="10">
        <f>D36/E36</f>
        <v>3.874638633377135</v>
      </c>
      <c r="G36" s="2">
        <v>8677599</v>
      </c>
      <c r="H36" s="10">
        <f>D36/G36*10000</f>
        <v>1.6989722617973013</v>
      </c>
      <c r="I36" s="3">
        <v>30</v>
      </c>
      <c r="J36" s="3"/>
      <c r="K36" s="3"/>
      <c r="L36" s="3">
        <v>24</v>
      </c>
      <c r="M36" s="3"/>
      <c r="N36" s="3">
        <v>112</v>
      </c>
      <c r="O36" s="3"/>
      <c r="P36" s="3">
        <v>660</v>
      </c>
      <c r="Q36" s="3">
        <v>8</v>
      </c>
      <c r="R36" s="3">
        <v>624</v>
      </c>
      <c r="S36" s="3"/>
      <c r="T36" s="3"/>
      <c r="U36" s="3"/>
      <c r="V36" s="4"/>
      <c r="W36" s="4">
        <v>6.3</v>
      </c>
      <c r="X36" s="3"/>
      <c r="Y36" s="3"/>
      <c r="Z36" s="3"/>
      <c r="AA36" s="3"/>
      <c r="AB36" s="3"/>
      <c r="AC36" s="4"/>
      <c r="AD36" s="4"/>
      <c r="AE36" s="4"/>
      <c r="AF36" s="4">
        <v>10</v>
      </c>
      <c r="AG36" s="4"/>
      <c r="AH36" s="4"/>
      <c r="AI36" s="4"/>
      <c r="AJ36" s="4"/>
      <c r="AK36" s="2">
        <v>8677599</v>
      </c>
      <c r="AL36" s="4">
        <v>8393739</v>
      </c>
      <c r="AM36" s="2">
        <v>59298</v>
      </c>
      <c r="AN36" s="4">
        <v>139571</v>
      </c>
      <c r="AP36" s="4">
        <v>84990</v>
      </c>
    </row>
    <row r="37" spans="2:38" ht="12.75">
      <c r="B37" s="2">
        <v>4</v>
      </c>
      <c r="C37" s="2" t="s">
        <v>8</v>
      </c>
      <c r="D37" s="9">
        <f t="shared" si="3"/>
        <v>1016</v>
      </c>
      <c r="E37" s="4"/>
      <c r="F37" s="10"/>
      <c r="H37" s="10"/>
      <c r="I37" s="3">
        <v>25</v>
      </c>
      <c r="J37" s="3"/>
      <c r="K37" s="3"/>
      <c r="L37" s="3">
        <v>24</v>
      </c>
      <c r="M37" s="3"/>
      <c r="N37" s="3">
        <v>104</v>
      </c>
      <c r="O37" s="3"/>
      <c r="P37" s="3">
        <v>130</v>
      </c>
      <c r="Q37" s="3">
        <v>296</v>
      </c>
      <c r="R37" s="3">
        <v>414</v>
      </c>
      <c r="S37" s="3"/>
      <c r="T37" s="3"/>
      <c r="U37" s="3"/>
      <c r="V37" s="4"/>
      <c r="W37" s="4">
        <v>23</v>
      </c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  <c r="AJ37" s="4"/>
      <c r="AL37" s="4"/>
    </row>
    <row r="38" spans="2:38" ht="12.75">
      <c r="B38" s="2">
        <v>5</v>
      </c>
      <c r="C38" s="2" t="s">
        <v>9</v>
      </c>
      <c r="D38" s="9">
        <f t="shared" si="3"/>
        <v>555</v>
      </c>
      <c r="E38" s="4"/>
      <c r="F38" s="10"/>
      <c r="H38" s="10"/>
      <c r="I38" s="3">
        <v>25</v>
      </c>
      <c r="J38" s="3"/>
      <c r="K38" s="3"/>
      <c r="L38" s="3"/>
      <c r="M38" s="3"/>
      <c r="N38" s="3">
        <v>304</v>
      </c>
      <c r="O38" s="3"/>
      <c r="P38" s="3">
        <v>10</v>
      </c>
      <c r="Q38" s="3">
        <v>120</v>
      </c>
      <c r="R38" s="3">
        <v>90</v>
      </c>
      <c r="S38" s="3"/>
      <c r="T38" s="3"/>
      <c r="U38" s="3"/>
      <c r="V38" s="4"/>
      <c r="W38" s="4"/>
      <c r="X38" s="3"/>
      <c r="Y38" s="3"/>
      <c r="Z38" s="3"/>
      <c r="AA38" s="3"/>
      <c r="AB38" s="3"/>
      <c r="AC38" s="4">
        <v>6</v>
      </c>
      <c r="AD38" s="4"/>
      <c r="AE38" s="4"/>
      <c r="AF38" s="4"/>
      <c r="AG38" s="4"/>
      <c r="AH38" s="4"/>
      <c r="AI38" s="4"/>
      <c r="AJ38" s="4"/>
      <c r="AL38" s="4"/>
    </row>
    <row r="39" spans="2:38" ht="12.75">
      <c r="B39" s="2">
        <v>6</v>
      </c>
      <c r="C39" s="2" t="s">
        <v>10</v>
      </c>
      <c r="D39" s="9">
        <f t="shared" si="3"/>
        <v>821</v>
      </c>
      <c r="E39" s="4"/>
      <c r="F39" s="10"/>
      <c r="H39" s="10"/>
      <c r="I39" s="3"/>
      <c r="J39" s="3"/>
      <c r="K39" s="3"/>
      <c r="L39" s="3"/>
      <c r="M39" s="3"/>
      <c r="N39" s="3">
        <v>56</v>
      </c>
      <c r="O39" s="3"/>
      <c r="P39" s="3">
        <v>30</v>
      </c>
      <c r="Q39" s="3">
        <v>704</v>
      </c>
      <c r="R39" s="3">
        <v>27</v>
      </c>
      <c r="S39" s="3"/>
      <c r="T39" s="3"/>
      <c r="U39" s="3"/>
      <c r="V39" s="4"/>
      <c r="W39" s="4">
        <v>4</v>
      </c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  <c r="AJ39" s="4"/>
      <c r="AL39" s="4"/>
    </row>
    <row r="40" spans="2:38" ht="12.75">
      <c r="B40" s="2">
        <v>7</v>
      </c>
      <c r="C40" s="2" t="s">
        <v>11</v>
      </c>
      <c r="D40" s="9">
        <f t="shared" si="3"/>
        <v>972.6</v>
      </c>
      <c r="E40" s="4"/>
      <c r="F40" s="10"/>
      <c r="H40" s="10"/>
      <c r="I40" s="3">
        <v>5</v>
      </c>
      <c r="J40" s="3">
        <v>80</v>
      </c>
      <c r="K40" s="3"/>
      <c r="L40" s="3"/>
      <c r="M40" s="3"/>
      <c r="N40" s="3">
        <v>208</v>
      </c>
      <c r="O40" s="3"/>
      <c r="P40" s="3">
        <v>240</v>
      </c>
      <c r="Q40" s="3">
        <v>160</v>
      </c>
      <c r="R40" s="3">
        <v>279</v>
      </c>
      <c r="S40" s="3"/>
      <c r="T40" s="3"/>
      <c r="U40" s="3"/>
      <c r="V40" s="4"/>
      <c r="W40" s="4">
        <v>0.6</v>
      </c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  <c r="AJ40" s="4"/>
      <c r="AL40" s="4"/>
    </row>
    <row r="41" spans="2:38" ht="12.75">
      <c r="B41" s="2">
        <v>8</v>
      </c>
      <c r="C41" s="2" t="s">
        <v>12</v>
      </c>
      <c r="D41" s="9">
        <f t="shared" si="3"/>
        <v>52.1</v>
      </c>
      <c r="E41" s="4"/>
      <c r="F41" s="10"/>
      <c r="H41" s="10"/>
      <c r="I41" s="3"/>
      <c r="J41" s="3"/>
      <c r="K41" s="3"/>
      <c r="L41" s="3"/>
      <c r="M41" s="3"/>
      <c r="N41" s="3">
        <v>8</v>
      </c>
      <c r="O41" s="3"/>
      <c r="P41" s="3">
        <v>20</v>
      </c>
      <c r="Q41" s="3">
        <v>16</v>
      </c>
      <c r="R41" s="3">
        <v>6</v>
      </c>
      <c r="S41" s="3"/>
      <c r="T41" s="3"/>
      <c r="U41" s="3">
        <v>2</v>
      </c>
      <c r="V41" s="4"/>
      <c r="W41" s="4">
        <v>0.1</v>
      </c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  <c r="AJ41" s="4"/>
      <c r="AL41" s="4"/>
    </row>
    <row r="43" spans="1:42" ht="12.75">
      <c r="A43" s="2" t="s">
        <v>86</v>
      </c>
      <c r="B43" s="2">
        <v>1</v>
      </c>
      <c r="C43" s="2" t="s">
        <v>1</v>
      </c>
      <c r="D43" s="9">
        <f aca="true" t="shared" si="4" ref="D43:D54">SUM(I43:AJ43)</f>
        <v>827.4</v>
      </c>
      <c r="E43" s="4">
        <v>46</v>
      </c>
      <c r="F43" s="10">
        <f aca="true" t="shared" si="5" ref="F43:F50">D43/E43</f>
        <v>17.98695652173913</v>
      </c>
      <c r="G43" s="4">
        <v>1018035</v>
      </c>
      <c r="H43" s="10">
        <f aca="true" t="shared" si="6" ref="H43:H50">D43/G43*10000</f>
        <v>8.127421945217993</v>
      </c>
      <c r="I43" s="3">
        <v>5</v>
      </c>
      <c r="J43" s="3"/>
      <c r="K43" s="3"/>
      <c r="L43" s="3"/>
      <c r="M43" s="3"/>
      <c r="N43" s="3"/>
      <c r="O43" s="3"/>
      <c r="P43" s="3">
        <v>130</v>
      </c>
      <c r="Q43" s="3">
        <v>16</v>
      </c>
      <c r="R43" s="3"/>
      <c r="S43" s="3"/>
      <c r="T43" s="3"/>
      <c r="U43" s="3">
        <v>30</v>
      </c>
      <c r="V43" s="4">
        <v>22</v>
      </c>
      <c r="W43" s="4"/>
      <c r="X43" s="3">
        <v>100</v>
      </c>
      <c r="Y43" s="3">
        <v>428</v>
      </c>
      <c r="Z43" s="3"/>
      <c r="AA43" s="3">
        <v>32</v>
      </c>
      <c r="AB43" s="3">
        <v>32</v>
      </c>
      <c r="AC43" s="4"/>
      <c r="AD43" s="4">
        <v>0.4</v>
      </c>
      <c r="AE43" s="4"/>
      <c r="AF43" s="4">
        <v>10</v>
      </c>
      <c r="AG43" s="4">
        <v>18</v>
      </c>
      <c r="AH43" s="4">
        <v>4</v>
      </c>
      <c r="AI43" s="4"/>
      <c r="AJ43" s="4"/>
      <c r="AK43" s="4">
        <v>1018035</v>
      </c>
      <c r="AL43" s="4">
        <v>930035</v>
      </c>
      <c r="AM43" s="4">
        <v>43000</v>
      </c>
      <c r="AP43" s="4">
        <v>45000</v>
      </c>
    </row>
    <row r="44" spans="2:42" ht="12.75">
      <c r="B44" s="2">
        <v>2</v>
      </c>
      <c r="C44" s="2" t="s">
        <v>2</v>
      </c>
      <c r="D44" s="9">
        <f t="shared" si="4"/>
        <v>1204.3000000000002</v>
      </c>
      <c r="E44" s="4">
        <v>120</v>
      </c>
      <c r="F44" s="10">
        <f t="shared" si="5"/>
        <v>10.035833333333334</v>
      </c>
      <c r="G44" s="4">
        <v>2599571</v>
      </c>
      <c r="H44" s="10">
        <f t="shared" si="6"/>
        <v>4.632687470355687</v>
      </c>
      <c r="I44" s="3"/>
      <c r="J44" s="3">
        <v>20</v>
      </c>
      <c r="K44" s="3"/>
      <c r="L44" s="3"/>
      <c r="M44" s="3"/>
      <c r="N44" s="3">
        <v>32</v>
      </c>
      <c r="O44" s="3"/>
      <c r="P44" s="3">
        <v>190</v>
      </c>
      <c r="Q44" s="3">
        <v>8</v>
      </c>
      <c r="R44" s="3">
        <v>108</v>
      </c>
      <c r="S44" s="3">
        <v>18</v>
      </c>
      <c r="T44" s="3">
        <v>10</v>
      </c>
      <c r="U44" s="3">
        <v>45</v>
      </c>
      <c r="V44" s="4">
        <v>47.5</v>
      </c>
      <c r="W44" s="4">
        <v>0.4</v>
      </c>
      <c r="X44" s="3">
        <v>56</v>
      </c>
      <c r="Y44" s="3">
        <v>328</v>
      </c>
      <c r="Z44" s="3">
        <v>112</v>
      </c>
      <c r="AA44" s="3">
        <v>128</v>
      </c>
      <c r="AB44" s="3">
        <v>48</v>
      </c>
      <c r="AC44" s="4">
        <v>6</v>
      </c>
      <c r="AD44" s="4">
        <v>0.4</v>
      </c>
      <c r="AE44" s="4"/>
      <c r="AF44" s="4">
        <v>10</v>
      </c>
      <c r="AG44" s="4">
        <v>12</v>
      </c>
      <c r="AH44" s="4"/>
      <c r="AI44" s="4">
        <v>10</v>
      </c>
      <c r="AJ44" s="4">
        <v>15</v>
      </c>
      <c r="AK44" s="4">
        <v>2599571</v>
      </c>
      <c r="AL44" s="4">
        <v>2344448</v>
      </c>
      <c r="AM44" s="4">
        <v>192499</v>
      </c>
      <c r="AN44" s="4">
        <v>8626</v>
      </c>
      <c r="AP44" s="4">
        <v>53997</v>
      </c>
    </row>
    <row r="45" spans="2:42" ht="12.75">
      <c r="B45" s="2">
        <v>3</v>
      </c>
      <c r="C45" s="2" t="s">
        <v>87</v>
      </c>
      <c r="D45" s="9">
        <f t="shared" si="4"/>
        <v>854.3000000000001</v>
      </c>
      <c r="E45" s="2">
        <v>103</v>
      </c>
      <c r="F45" s="10">
        <f t="shared" si="5"/>
        <v>8.294174757281555</v>
      </c>
      <c r="G45" s="2">
        <v>2637850</v>
      </c>
      <c r="H45" s="10">
        <f t="shared" si="6"/>
        <v>3.2386223629091875</v>
      </c>
      <c r="I45" s="3">
        <v>5</v>
      </c>
      <c r="J45" s="3">
        <v>20</v>
      </c>
      <c r="K45" s="3"/>
      <c r="L45" s="3"/>
      <c r="M45" s="3"/>
      <c r="N45" s="3"/>
      <c r="O45" s="3"/>
      <c r="P45" s="3">
        <v>100</v>
      </c>
      <c r="Q45" s="3">
        <v>32</v>
      </c>
      <c r="R45" s="3">
        <v>9</v>
      </c>
      <c r="S45" s="3"/>
      <c r="T45" s="3"/>
      <c r="U45" s="3">
        <v>62</v>
      </c>
      <c r="V45" s="4">
        <v>2</v>
      </c>
      <c r="W45" s="4">
        <v>0.1</v>
      </c>
      <c r="X45" s="3">
        <v>48</v>
      </c>
      <c r="Y45" s="3">
        <v>480</v>
      </c>
      <c r="Z45" s="3"/>
      <c r="AA45" s="3">
        <v>80</v>
      </c>
      <c r="AB45" s="3"/>
      <c r="AC45" s="4"/>
      <c r="AD45" s="4">
        <v>0.2</v>
      </c>
      <c r="AE45" s="4"/>
      <c r="AF45" s="4">
        <v>10</v>
      </c>
      <c r="AG45" s="4">
        <v>4</v>
      </c>
      <c r="AH45" s="4">
        <v>2</v>
      </c>
      <c r="AI45" s="4"/>
      <c r="AJ45" s="4"/>
      <c r="AK45" s="2">
        <v>2637850</v>
      </c>
      <c r="AL45" s="2">
        <v>2093871</v>
      </c>
      <c r="AM45" s="2">
        <v>289000</v>
      </c>
      <c r="AP45" s="2">
        <v>254979</v>
      </c>
    </row>
    <row r="46" spans="2:42" ht="12.75">
      <c r="B46" s="2">
        <v>4</v>
      </c>
      <c r="C46" s="2" t="s">
        <v>88</v>
      </c>
      <c r="D46" s="9">
        <f t="shared" si="4"/>
        <v>1704.5</v>
      </c>
      <c r="E46" s="4">
        <v>114.5</v>
      </c>
      <c r="F46" s="10">
        <f t="shared" si="5"/>
        <v>14.88646288209607</v>
      </c>
      <c r="G46" s="2">
        <v>2393494</v>
      </c>
      <c r="H46" s="10">
        <f t="shared" si="6"/>
        <v>7.121388229926626</v>
      </c>
      <c r="I46" s="3">
        <v>30</v>
      </c>
      <c r="J46" s="3"/>
      <c r="K46" s="3">
        <v>8</v>
      </c>
      <c r="L46" s="3"/>
      <c r="M46" s="3"/>
      <c r="N46" s="3">
        <v>40</v>
      </c>
      <c r="O46" s="3"/>
      <c r="P46" s="3">
        <v>690</v>
      </c>
      <c r="Q46" s="3">
        <v>48</v>
      </c>
      <c r="R46" s="3">
        <v>285</v>
      </c>
      <c r="S46" s="3"/>
      <c r="T46" s="3"/>
      <c r="U46" s="3">
        <v>110</v>
      </c>
      <c r="V46" s="4">
        <v>14.5</v>
      </c>
      <c r="W46" s="4"/>
      <c r="X46" s="3"/>
      <c r="Y46" s="3">
        <v>328</v>
      </c>
      <c r="Z46" s="3">
        <v>64</v>
      </c>
      <c r="AA46" s="3"/>
      <c r="AB46" s="3">
        <v>72</v>
      </c>
      <c r="AC46" s="4"/>
      <c r="AD46" s="4">
        <v>1</v>
      </c>
      <c r="AE46" s="4"/>
      <c r="AF46" s="4">
        <v>10</v>
      </c>
      <c r="AG46" s="4">
        <v>4</v>
      </c>
      <c r="AH46" s="4"/>
      <c r="AI46" s="4"/>
      <c r="AJ46" s="4"/>
      <c r="AK46" s="2">
        <v>2393494</v>
      </c>
      <c r="AL46" s="4">
        <v>2210171</v>
      </c>
      <c r="AM46" s="2">
        <v>99418</v>
      </c>
      <c r="AP46" s="2">
        <v>83905</v>
      </c>
    </row>
    <row r="47" spans="2:42" ht="12.75">
      <c r="B47" s="2">
        <v>5</v>
      </c>
      <c r="C47" s="2" t="s">
        <v>89</v>
      </c>
      <c r="D47" s="9">
        <f t="shared" si="4"/>
        <v>2918</v>
      </c>
      <c r="E47" s="4">
        <v>221</v>
      </c>
      <c r="F47" s="10">
        <f t="shared" si="5"/>
        <v>13.203619909502262</v>
      </c>
      <c r="G47" s="2">
        <v>5301182</v>
      </c>
      <c r="H47" s="10">
        <f t="shared" si="6"/>
        <v>5.5044327849902155</v>
      </c>
      <c r="I47" s="3">
        <v>10</v>
      </c>
      <c r="J47" s="3"/>
      <c r="K47" s="3"/>
      <c r="L47" s="3"/>
      <c r="M47" s="3"/>
      <c r="N47" s="3"/>
      <c r="O47" s="3"/>
      <c r="P47" s="3">
        <v>750</v>
      </c>
      <c r="Q47" s="3">
        <v>216</v>
      </c>
      <c r="R47" s="3">
        <v>69</v>
      </c>
      <c r="S47" s="3">
        <v>30</v>
      </c>
      <c r="T47" s="3"/>
      <c r="U47" s="3">
        <v>222</v>
      </c>
      <c r="V47" s="4">
        <v>17</v>
      </c>
      <c r="W47" s="4"/>
      <c r="X47" s="3">
        <v>80</v>
      </c>
      <c r="Y47" s="3">
        <v>1266</v>
      </c>
      <c r="Z47" s="3">
        <v>62</v>
      </c>
      <c r="AA47" s="3">
        <v>112</v>
      </c>
      <c r="AB47" s="3"/>
      <c r="AC47" s="4">
        <v>7</v>
      </c>
      <c r="AD47" s="4">
        <v>1</v>
      </c>
      <c r="AE47" s="4"/>
      <c r="AF47" s="4">
        <v>10</v>
      </c>
      <c r="AG47" s="4">
        <v>4</v>
      </c>
      <c r="AH47" s="4">
        <v>2</v>
      </c>
      <c r="AI47" s="4">
        <v>60</v>
      </c>
      <c r="AJ47" s="4"/>
      <c r="AK47" s="2">
        <v>5301182</v>
      </c>
      <c r="AL47" s="4">
        <v>4842706</v>
      </c>
      <c r="AM47" s="4">
        <v>270000</v>
      </c>
      <c r="AN47" s="4">
        <v>54052</v>
      </c>
      <c r="AP47" s="4">
        <v>134424</v>
      </c>
    </row>
    <row r="48" spans="2:42" ht="12.75">
      <c r="B48" s="2">
        <v>6</v>
      </c>
      <c r="C48" s="2" t="s">
        <v>93</v>
      </c>
      <c r="D48" s="9">
        <f t="shared" si="4"/>
        <v>3904.5</v>
      </c>
      <c r="E48" s="4">
        <v>284</v>
      </c>
      <c r="F48" s="10">
        <f t="shared" si="5"/>
        <v>13.748239436619718</v>
      </c>
      <c r="G48" s="4">
        <v>7511943</v>
      </c>
      <c r="H48" s="10">
        <f t="shared" si="6"/>
        <v>5.197723145662846</v>
      </c>
      <c r="I48" s="3">
        <v>15</v>
      </c>
      <c r="J48" s="3"/>
      <c r="K48" s="3">
        <v>24</v>
      </c>
      <c r="L48" s="3"/>
      <c r="M48" s="3"/>
      <c r="N48" s="3">
        <v>72</v>
      </c>
      <c r="O48" s="3">
        <v>2</v>
      </c>
      <c r="P48" s="3">
        <v>1100</v>
      </c>
      <c r="Q48" s="3">
        <v>156</v>
      </c>
      <c r="R48" s="3">
        <v>183</v>
      </c>
      <c r="S48" s="3">
        <v>204</v>
      </c>
      <c r="T48" s="3">
        <v>50</v>
      </c>
      <c r="U48" s="3">
        <v>134</v>
      </c>
      <c r="V48" s="4">
        <v>142.5</v>
      </c>
      <c r="W48" s="4"/>
      <c r="X48" s="3">
        <v>52</v>
      </c>
      <c r="Y48" s="3">
        <v>1336</v>
      </c>
      <c r="Z48" s="3">
        <v>266</v>
      </c>
      <c r="AA48" s="3">
        <v>16</v>
      </c>
      <c r="AB48" s="3">
        <v>40</v>
      </c>
      <c r="AC48" s="4">
        <v>4</v>
      </c>
      <c r="AD48" s="4">
        <v>2</v>
      </c>
      <c r="AE48" s="4"/>
      <c r="AF48" s="4">
        <v>10</v>
      </c>
      <c r="AG48" s="4">
        <v>32</v>
      </c>
      <c r="AH48" s="4">
        <v>14</v>
      </c>
      <c r="AI48" s="4">
        <v>20</v>
      </c>
      <c r="AJ48" s="4">
        <v>30</v>
      </c>
      <c r="AK48" s="4">
        <v>7511943</v>
      </c>
      <c r="AL48" s="4">
        <v>6696466</v>
      </c>
      <c r="AM48" s="4">
        <v>250000</v>
      </c>
      <c r="AN48" s="4">
        <v>127377</v>
      </c>
      <c r="AP48" s="4">
        <v>438100</v>
      </c>
    </row>
    <row r="49" spans="2:42" ht="12.75">
      <c r="B49" s="2">
        <v>7</v>
      </c>
      <c r="C49" s="2" t="s">
        <v>26</v>
      </c>
      <c r="D49" s="9">
        <f t="shared" si="4"/>
        <v>754.4</v>
      </c>
      <c r="E49" s="2">
        <v>46</v>
      </c>
      <c r="F49" s="10">
        <f t="shared" si="5"/>
        <v>16.4</v>
      </c>
      <c r="G49" s="2">
        <v>834480</v>
      </c>
      <c r="H49" s="10">
        <f t="shared" si="6"/>
        <v>9.040360464001534</v>
      </c>
      <c r="J49" s="2">
        <v>20</v>
      </c>
      <c r="L49" s="2">
        <v>12</v>
      </c>
      <c r="N49" s="2">
        <v>64</v>
      </c>
      <c r="P49" s="2">
        <v>130</v>
      </c>
      <c r="R49" s="2">
        <v>87</v>
      </c>
      <c r="U49" s="2">
        <v>21</v>
      </c>
      <c r="V49" s="2">
        <v>11</v>
      </c>
      <c r="X49" s="2">
        <v>32</v>
      </c>
      <c r="Y49" s="2">
        <v>220</v>
      </c>
      <c r="Z49" s="2">
        <v>28</v>
      </c>
      <c r="AA49" s="2">
        <v>48</v>
      </c>
      <c r="AB49" s="2">
        <v>8</v>
      </c>
      <c r="AD49" s="2">
        <v>0.4</v>
      </c>
      <c r="AE49" s="2">
        <v>5</v>
      </c>
      <c r="AF49" s="2">
        <v>10</v>
      </c>
      <c r="AG49" s="2">
        <v>52</v>
      </c>
      <c r="AH49" s="2">
        <v>6</v>
      </c>
      <c r="AK49" s="2">
        <v>834480</v>
      </c>
      <c r="AL49" s="2">
        <v>742446</v>
      </c>
      <c r="AM49" s="2">
        <v>17951</v>
      </c>
      <c r="AN49" s="2">
        <v>9084</v>
      </c>
      <c r="AP49" s="2">
        <v>64999</v>
      </c>
    </row>
    <row r="50" spans="2:42" ht="12.75">
      <c r="B50" s="2">
        <v>8</v>
      </c>
      <c r="C50" s="2" t="s">
        <v>94</v>
      </c>
      <c r="D50" s="9">
        <f t="shared" si="4"/>
        <v>845.7</v>
      </c>
      <c r="E50" s="4">
        <v>130.5</v>
      </c>
      <c r="F50" s="10">
        <f t="shared" si="5"/>
        <v>6.480459770114943</v>
      </c>
      <c r="G50" s="4">
        <v>1547546</v>
      </c>
      <c r="H50" s="10">
        <f t="shared" si="6"/>
        <v>5.464781014586966</v>
      </c>
      <c r="I50" s="3">
        <v>50</v>
      </c>
      <c r="J50" s="3"/>
      <c r="K50" s="3"/>
      <c r="L50" s="3">
        <v>12</v>
      </c>
      <c r="M50" s="3"/>
      <c r="N50" s="3"/>
      <c r="O50" s="3"/>
      <c r="P50" s="3">
        <v>60</v>
      </c>
      <c r="Q50" s="3">
        <v>144</v>
      </c>
      <c r="R50" s="3">
        <v>15</v>
      </c>
      <c r="S50" s="3"/>
      <c r="T50" s="3"/>
      <c r="U50" s="3">
        <v>45</v>
      </c>
      <c r="V50" s="4">
        <v>12.5</v>
      </c>
      <c r="W50" s="4"/>
      <c r="X50" s="3">
        <v>24</v>
      </c>
      <c r="Y50" s="3">
        <v>370</v>
      </c>
      <c r="Z50" s="3"/>
      <c r="AA50" s="3">
        <v>48</v>
      </c>
      <c r="AB50" s="3">
        <v>16</v>
      </c>
      <c r="AC50" s="4"/>
      <c r="AD50" s="4">
        <v>0.2</v>
      </c>
      <c r="AE50" s="4">
        <v>20</v>
      </c>
      <c r="AF50" s="4">
        <v>10</v>
      </c>
      <c r="AG50" s="4">
        <v>4</v>
      </c>
      <c r="AH50" s="4"/>
      <c r="AI50" s="4"/>
      <c r="AJ50" s="4">
        <v>15</v>
      </c>
      <c r="AK50" s="4">
        <v>1547546</v>
      </c>
      <c r="AL50" s="4">
        <v>1394171</v>
      </c>
      <c r="AM50" s="4">
        <v>126375</v>
      </c>
      <c r="AP50" s="4">
        <v>27000</v>
      </c>
    </row>
    <row r="51" spans="2:38" ht="12.75">
      <c r="B51" s="2">
        <v>9</v>
      </c>
      <c r="C51" s="2" t="s">
        <v>90</v>
      </c>
      <c r="D51" s="9">
        <f t="shared" si="4"/>
        <v>341.5</v>
      </c>
      <c r="E51" s="4"/>
      <c r="F51" s="10"/>
      <c r="H51" s="10"/>
      <c r="I51" s="3">
        <v>5</v>
      </c>
      <c r="J51" s="3"/>
      <c r="K51" s="3"/>
      <c r="L51" s="3">
        <v>24</v>
      </c>
      <c r="M51" s="3"/>
      <c r="N51" s="3">
        <v>8</v>
      </c>
      <c r="O51" s="3"/>
      <c r="P51" s="3">
        <v>88</v>
      </c>
      <c r="Q51" s="3">
        <v>16</v>
      </c>
      <c r="R51" s="3">
        <v>66</v>
      </c>
      <c r="S51" s="3"/>
      <c r="T51" s="3"/>
      <c r="U51" s="3">
        <v>6</v>
      </c>
      <c r="V51" s="4">
        <v>12.5</v>
      </c>
      <c r="W51" s="4"/>
      <c r="X51" s="3"/>
      <c r="Y51" s="3">
        <v>24</v>
      </c>
      <c r="Z51" s="3">
        <v>56</v>
      </c>
      <c r="AA51" s="3">
        <v>16</v>
      </c>
      <c r="AB51" s="3">
        <v>8</v>
      </c>
      <c r="AC51" s="4"/>
      <c r="AD51" s="4"/>
      <c r="AE51" s="4"/>
      <c r="AF51" s="4"/>
      <c r="AG51" s="4">
        <v>10</v>
      </c>
      <c r="AH51" s="4">
        <v>2</v>
      </c>
      <c r="AI51" s="4"/>
      <c r="AJ51" s="4"/>
      <c r="AL51" s="4"/>
    </row>
    <row r="52" spans="2:42" ht="12.75">
      <c r="B52" s="2">
        <v>10</v>
      </c>
      <c r="C52" s="2" t="s">
        <v>91</v>
      </c>
      <c r="D52" s="9">
        <f t="shared" si="4"/>
        <v>1164</v>
      </c>
      <c r="E52" s="4">
        <v>85</v>
      </c>
      <c r="F52" s="10">
        <f>D52/E52</f>
        <v>13.694117647058823</v>
      </c>
      <c r="G52" s="2">
        <v>1616153</v>
      </c>
      <c r="H52" s="10">
        <f>D52/G52*10000</f>
        <v>7.202288397200017</v>
      </c>
      <c r="I52" s="3">
        <v>15</v>
      </c>
      <c r="J52" s="3"/>
      <c r="K52" s="3"/>
      <c r="L52" s="3"/>
      <c r="M52" s="3"/>
      <c r="N52" s="3"/>
      <c r="O52" s="3"/>
      <c r="P52" s="3">
        <v>250</v>
      </c>
      <c r="Q52" s="3">
        <v>144</v>
      </c>
      <c r="R52" s="3">
        <v>30</v>
      </c>
      <c r="S52" s="3"/>
      <c r="T52" s="3"/>
      <c r="U52" s="3">
        <v>58</v>
      </c>
      <c r="V52" s="4">
        <v>1</v>
      </c>
      <c r="W52" s="4"/>
      <c r="X52" s="3">
        <v>16</v>
      </c>
      <c r="Y52" s="3"/>
      <c r="Z52" s="3">
        <v>520</v>
      </c>
      <c r="AA52" s="3">
        <v>96</v>
      </c>
      <c r="AB52" s="3">
        <v>16</v>
      </c>
      <c r="AC52" s="4">
        <v>4</v>
      </c>
      <c r="AD52" s="4"/>
      <c r="AE52" s="4"/>
      <c r="AF52" s="4">
        <v>10</v>
      </c>
      <c r="AG52" s="4">
        <v>4</v>
      </c>
      <c r="AH52" s="4"/>
      <c r="AI52" s="4"/>
      <c r="AJ52" s="4"/>
      <c r="AK52" s="2">
        <v>1616153</v>
      </c>
      <c r="AL52" s="4">
        <v>1490653</v>
      </c>
      <c r="AM52" s="2">
        <v>103000</v>
      </c>
      <c r="AP52" s="2">
        <v>22500</v>
      </c>
    </row>
    <row r="53" spans="2:38" ht="12.75">
      <c r="B53" s="2">
        <v>11</v>
      </c>
      <c r="C53" s="2" t="s">
        <v>3</v>
      </c>
      <c r="D53" s="9">
        <f t="shared" si="4"/>
        <v>310.2</v>
      </c>
      <c r="E53" s="4"/>
      <c r="F53" s="10"/>
      <c r="H53" s="10"/>
      <c r="I53" s="3">
        <v>25</v>
      </c>
      <c r="J53" s="3"/>
      <c r="K53" s="3"/>
      <c r="L53" s="3"/>
      <c r="M53" s="3"/>
      <c r="N53" s="3"/>
      <c r="O53" s="3"/>
      <c r="P53" s="3"/>
      <c r="Q53" s="3">
        <v>24</v>
      </c>
      <c r="R53" s="3">
        <v>9</v>
      </c>
      <c r="S53" s="3"/>
      <c r="T53" s="3"/>
      <c r="U53" s="3">
        <v>17</v>
      </c>
      <c r="V53" s="4">
        <v>7</v>
      </c>
      <c r="W53" s="4"/>
      <c r="X53" s="3">
        <v>2</v>
      </c>
      <c r="Y53" s="3">
        <v>216</v>
      </c>
      <c r="Z53" s="3"/>
      <c r="AA53" s="3"/>
      <c r="AB53" s="3"/>
      <c r="AC53" s="4"/>
      <c r="AD53" s="4">
        <v>0.2</v>
      </c>
      <c r="AE53" s="4">
        <v>10</v>
      </c>
      <c r="AF53" s="4"/>
      <c r="AG53" s="4"/>
      <c r="AH53" s="4"/>
      <c r="AI53" s="4"/>
      <c r="AJ53" s="4"/>
      <c r="AL53" s="4"/>
    </row>
    <row r="54" spans="2:42" ht="12.75">
      <c r="B54" s="2">
        <v>12</v>
      </c>
      <c r="C54" s="5" t="s">
        <v>92</v>
      </c>
      <c r="D54" s="9">
        <f t="shared" si="4"/>
        <v>1011.9</v>
      </c>
      <c r="E54" s="4">
        <v>43</v>
      </c>
      <c r="F54" s="10">
        <f>D54/E54</f>
        <v>23.532558139534885</v>
      </c>
      <c r="G54" s="4">
        <v>787331</v>
      </c>
      <c r="H54" s="10">
        <f>D54/G54*10000</f>
        <v>12.85228195003118</v>
      </c>
      <c r="I54" s="3">
        <v>5</v>
      </c>
      <c r="J54" s="3"/>
      <c r="K54" s="3"/>
      <c r="L54" s="3">
        <v>24</v>
      </c>
      <c r="M54" s="3"/>
      <c r="N54" s="3">
        <v>40</v>
      </c>
      <c r="O54" s="3">
        <v>8</v>
      </c>
      <c r="P54" s="3">
        <v>80</v>
      </c>
      <c r="Q54" s="3">
        <v>208</v>
      </c>
      <c r="R54" s="3">
        <v>127</v>
      </c>
      <c r="S54" s="3">
        <v>30</v>
      </c>
      <c r="T54" s="3">
        <v>98</v>
      </c>
      <c r="U54" s="3">
        <v>31</v>
      </c>
      <c r="V54" s="4">
        <v>38</v>
      </c>
      <c r="W54" s="4">
        <v>0.3</v>
      </c>
      <c r="X54" s="3"/>
      <c r="Y54" s="3">
        <v>80</v>
      </c>
      <c r="Z54" s="3">
        <v>18</v>
      </c>
      <c r="AA54" s="3">
        <v>128</v>
      </c>
      <c r="AB54" s="3">
        <v>64</v>
      </c>
      <c r="AC54" s="4">
        <v>2</v>
      </c>
      <c r="AD54" s="4">
        <v>0.6</v>
      </c>
      <c r="AE54" s="4"/>
      <c r="AF54" s="4">
        <v>10</v>
      </c>
      <c r="AG54" s="4">
        <v>16</v>
      </c>
      <c r="AH54" s="4">
        <v>4</v>
      </c>
      <c r="AI54" s="4"/>
      <c r="AJ54" s="4"/>
      <c r="AK54" s="4">
        <v>787331</v>
      </c>
      <c r="AL54" s="4">
        <v>733837</v>
      </c>
      <c r="AM54" s="4">
        <v>29000</v>
      </c>
      <c r="AP54" s="4">
        <v>24494</v>
      </c>
    </row>
    <row r="56" spans="1:42" ht="12.75">
      <c r="A56" s="2" t="s">
        <v>95</v>
      </c>
      <c r="B56" s="2">
        <v>1</v>
      </c>
      <c r="C56" s="2" t="s">
        <v>96</v>
      </c>
      <c r="D56" s="9">
        <f aca="true" t="shared" si="7" ref="D56:D61">SUM(I56:AJ56)</f>
        <v>1139.4</v>
      </c>
      <c r="E56" s="4">
        <v>33</v>
      </c>
      <c r="F56" s="10">
        <f>D56/E56</f>
        <v>34.52727272727273</v>
      </c>
      <c r="G56" s="2">
        <v>794488</v>
      </c>
      <c r="H56" s="10">
        <f>D56/G56*10000</f>
        <v>14.341311637180171</v>
      </c>
      <c r="J56" s="2">
        <v>20</v>
      </c>
      <c r="K56" s="2">
        <v>8</v>
      </c>
      <c r="L56" s="2">
        <v>12</v>
      </c>
      <c r="M56" s="2">
        <v>8</v>
      </c>
      <c r="N56" s="2">
        <v>24</v>
      </c>
      <c r="O56" s="2">
        <v>4</v>
      </c>
      <c r="P56" s="2">
        <v>300</v>
      </c>
      <c r="Q56" s="2">
        <v>256</v>
      </c>
      <c r="S56" s="2">
        <v>6</v>
      </c>
      <c r="U56" s="2">
        <v>101</v>
      </c>
      <c r="V56" s="2">
        <v>5</v>
      </c>
      <c r="W56" s="2">
        <v>1</v>
      </c>
      <c r="Z56" s="2">
        <v>208</v>
      </c>
      <c r="AA56" s="2">
        <v>128</v>
      </c>
      <c r="AB56" s="2">
        <v>24</v>
      </c>
      <c r="AC56" s="2">
        <v>4</v>
      </c>
      <c r="AD56" s="2">
        <v>0.4</v>
      </c>
      <c r="AF56" s="2">
        <v>10</v>
      </c>
      <c r="AG56" s="2">
        <v>12</v>
      </c>
      <c r="AH56" s="2">
        <v>8</v>
      </c>
      <c r="AK56" s="2">
        <v>794488</v>
      </c>
      <c r="AL56" s="4">
        <v>581989</v>
      </c>
      <c r="AM56" s="2">
        <v>74999</v>
      </c>
      <c r="AP56" s="2">
        <v>137499</v>
      </c>
    </row>
    <row r="57" spans="2:38" ht="12.75">
      <c r="B57" s="2">
        <v>2</v>
      </c>
      <c r="C57" s="2" t="s">
        <v>97</v>
      </c>
      <c r="D57" s="9">
        <f t="shared" si="7"/>
        <v>306.5</v>
      </c>
      <c r="E57" s="4"/>
      <c r="F57" s="10"/>
      <c r="H57" s="10"/>
      <c r="I57" s="2">
        <v>5</v>
      </c>
      <c r="N57" s="2">
        <v>8</v>
      </c>
      <c r="P57" s="2">
        <v>110</v>
      </c>
      <c r="Q57" s="2">
        <v>112</v>
      </c>
      <c r="R57" s="2">
        <v>9</v>
      </c>
      <c r="U57" s="2">
        <v>15</v>
      </c>
      <c r="V57" s="2">
        <v>7</v>
      </c>
      <c r="W57" s="2">
        <v>0.5</v>
      </c>
      <c r="Y57" s="2">
        <v>24</v>
      </c>
      <c r="AB57" s="2">
        <v>8</v>
      </c>
      <c r="AC57" s="2">
        <v>2</v>
      </c>
      <c r="AG57" s="2">
        <v>6</v>
      </c>
      <c r="AL57" s="4"/>
    </row>
    <row r="58" spans="2:42" ht="12.75">
      <c r="B58" s="2">
        <v>3</v>
      </c>
      <c r="C58" s="2" t="s">
        <v>48</v>
      </c>
      <c r="D58" s="9">
        <f t="shared" si="7"/>
        <v>2902.2</v>
      </c>
      <c r="E58" s="4">
        <v>149</v>
      </c>
      <c r="F58" s="10">
        <f>D58/E58</f>
        <v>19.477852348993288</v>
      </c>
      <c r="G58" s="2">
        <v>3374263</v>
      </c>
      <c r="H58" s="10">
        <f>D58/G58*10000</f>
        <v>8.600989312332796</v>
      </c>
      <c r="I58" s="2">
        <v>5</v>
      </c>
      <c r="J58" s="2">
        <v>60</v>
      </c>
      <c r="K58" s="2">
        <v>40</v>
      </c>
      <c r="N58" s="2">
        <v>8</v>
      </c>
      <c r="O58" s="2">
        <v>2</v>
      </c>
      <c r="P58" s="2">
        <v>1090</v>
      </c>
      <c r="Q58" s="2">
        <v>88</v>
      </c>
      <c r="R58" s="2">
        <v>36</v>
      </c>
      <c r="S58" s="2">
        <v>261</v>
      </c>
      <c r="T58" s="2">
        <v>20</v>
      </c>
      <c r="U58" s="2">
        <v>90</v>
      </c>
      <c r="V58" s="2">
        <v>3</v>
      </c>
      <c r="X58" s="2">
        <v>560</v>
      </c>
      <c r="Y58" s="2">
        <v>169</v>
      </c>
      <c r="Z58" s="2">
        <v>192</v>
      </c>
      <c r="AA58" s="2">
        <v>128</v>
      </c>
      <c r="AB58" s="2">
        <v>24</v>
      </c>
      <c r="AD58" s="2">
        <v>0.2</v>
      </c>
      <c r="AF58" s="2">
        <v>10</v>
      </c>
      <c r="AG58" s="2">
        <v>76</v>
      </c>
      <c r="AI58" s="2">
        <v>40</v>
      </c>
      <c r="AK58" s="2">
        <v>3374263</v>
      </c>
      <c r="AL58" s="4">
        <v>3308765</v>
      </c>
      <c r="AM58" s="2">
        <v>56900</v>
      </c>
      <c r="AP58" s="2">
        <v>8598</v>
      </c>
    </row>
    <row r="59" spans="2:38" ht="12.75">
      <c r="B59" s="2">
        <v>4</v>
      </c>
      <c r="C59" s="2" t="s">
        <v>47</v>
      </c>
      <c r="D59" s="9">
        <f t="shared" si="7"/>
        <v>563</v>
      </c>
      <c r="E59" s="4"/>
      <c r="F59" s="10"/>
      <c r="H59" s="10"/>
      <c r="J59" s="2">
        <v>20</v>
      </c>
      <c r="O59" s="2">
        <v>2</v>
      </c>
      <c r="P59" s="2">
        <v>370</v>
      </c>
      <c r="R59" s="2">
        <v>12</v>
      </c>
      <c r="S59" s="2">
        <v>6</v>
      </c>
      <c r="U59" s="2">
        <v>20</v>
      </c>
      <c r="V59" s="2">
        <v>3</v>
      </c>
      <c r="X59" s="2">
        <v>24</v>
      </c>
      <c r="Y59" s="2">
        <v>32</v>
      </c>
      <c r="AA59" s="2">
        <v>16</v>
      </c>
      <c r="AB59" s="2">
        <v>8</v>
      </c>
      <c r="AG59" s="2">
        <v>50</v>
      </c>
      <c r="AL59" s="4"/>
    </row>
    <row r="60" spans="2:42" ht="12.75">
      <c r="B60" s="2">
        <v>5</v>
      </c>
      <c r="C60" s="6" t="s">
        <v>13</v>
      </c>
      <c r="D60" s="9">
        <f t="shared" si="7"/>
        <v>1263.1</v>
      </c>
      <c r="E60" s="4">
        <v>46</v>
      </c>
      <c r="F60" s="10">
        <f>D60/E60</f>
        <v>27.458695652173912</v>
      </c>
      <c r="G60" s="2">
        <v>1208406</v>
      </c>
      <c r="H60" s="10">
        <f>D60/G60*10000</f>
        <v>10.4526127808038</v>
      </c>
      <c r="I60" s="2">
        <v>5</v>
      </c>
      <c r="J60" s="2">
        <v>20</v>
      </c>
      <c r="M60" s="2">
        <v>4</v>
      </c>
      <c r="N60" s="2">
        <v>48</v>
      </c>
      <c r="P60" s="2">
        <v>410</v>
      </c>
      <c r="Q60" s="2">
        <v>240</v>
      </c>
      <c r="R60" s="2">
        <v>84</v>
      </c>
      <c r="S60" s="2">
        <v>15</v>
      </c>
      <c r="T60" s="2">
        <v>4</v>
      </c>
      <c r="U60" s="2">
        <v>54</v>
      </c>
      <c r="V60" s="2">
        <v>21</v>
      </c>
      <c r="W60" s="2">
        <v>0.1</v>
      </c>
      <c r="X60" s="2">
        <v>32</v>
      </c>
      <c r="Y60" s="2">
        <v>224</v>
      </c>
      <c r="AA60" s="2">
        <v>32</v>
      </c>
      <c r="AB60" s="2">
        <v>16</v>
      </c>
      <c r="AF60" s="2">
        <v>10</v>
      </c>
      <c r="AG60" s="2">
        <v>30</v>
      </c>
      <c r="AH60" s="2">
        <v>4</v>
      </c>
      <c r="AI60" s="2">
        <v>10</v>
      </c>
      <c r="AK60" s="2">
        <v>1208406</v>
      </c>
      <c r="AL60" s="4">
        <v>1187880</v>
      </c>
      <c r="AM60" s="2">
        <v>6499</v>
      </c>
      <c r="AN60" s="2">
        <v>8628</v>
      </c>
      <c r="AP60" s="2">
        <v>5399</v>
      </c>
    </row>
    <row r="61" spans="2:38" ht="12.75">
      <c r="B61" s="2">
        <v>6</v>
      </c>
      <c r="C61" s="2" t="s">
        <v>16</v>
      </c>
      <c r="D61" s="9">
        <f t="shared" si="7"/>
        <v>198</v>
      </c>
      <c r="E61" s="4">
        <v>5</v>
      </c>
      <c r="F61" s="10">
        <f>D61/E61</f>
        <v>39.6</v>
      </c>
      <c r="H61" s="10"/>
      <c r="I61" s="2">
        <v>5</v>
      </c>
      <c r="P61" s="2">
        <v>40</v>
      </c>
      <c r="Q61" s="2">
        <v>56</v>
      </c>
      <c r="R61" s="2">
        <v>15</v>
      </c>
      <c r="U61" s="2">
        <v>14</v>
      </c>
      <c r="V61" s="2">
        <v>3</v>
      </c>
      <c r="Y61" s="2">
        <v>4</v>
      </c>
      <c r="Z61" s="2">
        <v>16</v>
      </c>
      <c r="AA61" s="2">
        <v>16</v>
      </c>
      <c r="AG61" s="2">
        <v>14</v>
      </c>
      <c r="AJ61" s="2">
        <v>15</v>
      </c>
      <c r="AL61" s="4"/>
    </row>
    <row r="63" spans="1:42" ht="12.75">
      <c r="A63" s="2" t="s">
        <v>98</v>
      </c>
      <c r="B63" s="2">
        <v>1</v>
      </c>
      <c r="C63" s="2" t="s">
        <v>56</v>
      </c>
      <c r="D63" s="9">
        <f aca="true" t="shared" si="8" ref="D63:D70">SUM(I63:AJ63)</f>
        <v>1566.9</v>
      </c>
      <c r="E63" s="2">
        <v>48</v>
      </c>
      <c r="F63" s="10">
        <f>D63/E63</f>
        <v>32.643750000000004</v>
      </c>
      <c r="G63" s="2">
        <v>1057449</v>
      </c>
      <c r="H63" s="10">
        <f>D63/G63*10000</f>
        <v>14.817735890808919</v>
      </c>
      <c r="I63" s="2">
        <v>20</v>
      </c>
      <c r="J63" s="2">
        <v>20</v>
      </c>
      <c r="L63" s="2">
        <v>12</v>
      </c>
      <c r="N63" s="2">
        <v>64</v>
      </c>
      <c r="P63" s="2">
        <v>120</v>
      </c>
      <c r="Q63" s="2">
        <v>280</v>
      </c>
      <c r="R63" s="2">
        <v>330</v>
      </c>
      <c r="S63" s="2">
        <v>3</v>
      </c>
      <c r="T63" s="2">
        <v>30</v>
      </c>
      <c r="U63" s="2">
        <v>26</v>
      </c>
      <c r="V63" s="2">
        <v>41.5</v>
      </c>
      <c r="X63" s="2">
        <v>32</v>
      </c>
      <c r="Y63" s="2">
        <v>160</v>
      </c>
      <c r="Z63" s="2">
        <v>256</v>
      </c>
      <c r="AA63" s="2">
        <v>48</v>
      </c>
      <c r="AB63" s="2">
        <v>40</v>
      </c>
      <c r="AD63" s="2">
        <v>0.4</v>
      </c>
      <c r="AF63" s="2">
        <v>60</v>
      </c>
      <c r="AG63" s="2">
        <v>20</v>
      </c>
      <c r="AH63" s="2">
        <v>4</v>
      </c>
      <c r="AK63" s="2">
        <v>1057449</v>
      </c>
      <c r="AL63" s="2">
        <v>910051</v>
      </c>
      <c r="AM63" s="2">
        <v>29997</v>
      </c>
      <c r="AN63" s="2">
        <v>27903</v>
      </c>
      <c r="AP63" s="2">
        <v>89498</v>
      </c>
    </row>
    <row r="64" spans="2:42" ht="12.75">
      <c r="B64" s="2">
        <v>2</v>
      </c>
      <c r="C64" s="2" t="s">
        <v>57</v>
      </c>
      <c r="D64" s="9">
        <f t="shared" si="8"/>
        <v>801.4</v>
      </c>
      <c r="E64" s="2">
        <v>93</v>
      </c>
      <c r="F64" s="10">
        <f>D64/E64</f>
        <v>8.617204301075269</v>
      </c>
      <c r="G64" s="2">
        <v>1910612</v>
      </c>
      <c r="H64" s="10">
        <f>D64/G64*10000</f>
        <v>4.194467531869369</v>
      </c>
      <c r="I64" s="2">
        <v>5</v>
      </c>
      <c r="P64" s="2">
        <v>80</v>
      </c>
      <c r="Q64" s="2">
        <v>136</v>
      </c>
      <c r="R64" s="2">
        <v>9</v>
      </c>
      <c r="T64" s="2">
        <v>78</v>
      </c>
      <c r="U64" s="2">
        <v>37</v>
      </c>
      <c r="V64" s="2">
        <v>5.5</v>
      </c>
      <c r="W64" s="2">
        <v>0.5</v>
      </c>
      <c r="X64" s="2">
        <v>6</v>
      </c>
      <c r="Y64" s="2">
        <v>16</v>
      </c>
      <c r="Z64" s="2">
        <v>208</v>
      </c>
      <c r="AA64" s="2">
        <v>80</v>
      </c>
      <c r="AB64" s="2">
        <v>120</v>
      </c>
      <c r="AC64" s="2">
        <v>2</v>
      </c>
      <c r="AD64" s="2">
        <v>0.4</v>
      </c>
      <c r="AF64" s="2">
        <v>10</v>
      </c>
      <c r="AG64" s="2">
        <v>6</v>
      </c>
      <c r="AH64" s="2">
        <v>2</v>
      </c>
      <c r="AK64" s="2">
        <v>1910612</v>
      </c>
      <c r="AL64" s="2">
        <v>1543150</v>
      </c>
      <c r="AM64" s="2">
        <v>156162</v>
      </c>
      <c r="AP64" s="2">
        <v>211300</v>
      </c>
    </row>
    <row r="65" spans="2:40" ht="12.75">
      <c r="B65" s="2">
        <v>3</v>
      </c>
      <c r="C65" s="2" t="s">
        <v>17</v>
      </c>
      <c r="D65" s="9">
        <f t="shared" si="8"/>
        <v>865</v>
      </c>
      <c r="E65" s="4">
        <v>24.5</v>
      </c>
      <c r="F65" s="10">
        <f>D65/E65</f>
        <v>35.30612244897959</v>
      </c>
      <c r="G65" s="2">
        <v>477394</v>
      </c>
      <c r="H65" s="10">
        <f>D65/G65*10000</f>
        <v>18.119205519968833</v>
      </c>
      <c r="O65" s="2">
        <v>6</v>
      </c>
      <c r="P65" s="2">
        <v>360</v>
      </c>
      <c r="Q65" s="2">
        <v>40</v>
      </c>
      <c r="R65" s="2">
        <v>93</v>
      </c>
      <c r="Z65" s="2">
        <v>244</v>
      </c>
      <c r="AA65" s="2">
        <v>96</v>
      </c>
      <c r="AB65" s="2">
        <v>16</v>
      </c>
      <c r="AG65" s="2">
        <v>6</v>
      </c>
      <c r="AH65" s="2">
        <v>4</v>
      </c>
      <c r="AK65" s="2">
        <v>477394</v>
      </c>
      <c r="AL65" s="4">
        <v>430178</v>
      </c>
      <c r="AM65" s="2">
        <v>8500</v>
      </c>
      <c r="AN65" s="2">
        <v>38716</v>
      </c>
    </row>
    <row r="66" spans="2:38" ht="12.75">
      <c r="B66" s="2">
        <v>4</v>
      </c>
      <c r="C66" s="2" t="s">
        <v>19</v>
      </c>
      <c r="D66" s="9">
        <f t="shared" si="8"/>
        <v>1219</v>
      </c>
      <c r="E66" s="4"/>
      <c r="F66" s="10"/>
      <c r="H66" s="10"/>
      <c r="I66" s="2">
        <v>20</v>
      </c>
      <c r="K66" s="2">
        <v>16</v>
      </c>
      <c r="N66" s="2">
        <v>24</v>
      </c>
      <c r="P66" s="2">
        <v>790</v>
      </c>
      <c r="Q66" s="2">
        <v>32</v>
      </c>
      <c r="R66" s="2">
        <v>96</v>
      </c>
      <c r="X66" s="2">
        <v>18</v>
      </c>
      <c r="Y66" s="2">
        <v>94</v>
      </c>
      <c r="Z66" s="2">
        <v>36</v>
      </c>
      <c r="AA66" s="2">
        <v>32</v>
      </c>
      <c r="AB66" s="2">
        <v>16</v>
      </c>
      <c r="AC66" s="2">
        <v>2</v>
      </c>
      <c r="AG66" s="2">
        <v>6</v>
      </c>
      <c r="AH66" s="2">
        <v>12</v>
      </c>
      <c r="AI66" s="2">
        <v>10</v>
      </c>
      <c r="AJ66" s="2">
        <v>15</v>
      </c>
      <c r="AL66" s="4"/>
    </row>
    <row r="67" spans="2:38" ht="12.75">
      <c r="B67" s="2">
        <v>5</v>
      </c>
      <c r="C67" s="2" t="s">
        <v>14</v>
      </c>
      <c r="D67" s="9">
        <f t="shared" si="8"/>
        <v>1183</v>
      </c>
      <c r="E67" s="4"/>
      <c r="F67" s="10"/>
      <c r="H67" s="10"/>
      <c r="K67" s="2">
        <v>8</v>
      </c>
      <c r="O67" s="2">
        <v>6</v>
      </c>
      <c r="P67" s="2">
        <v>530</v>
      </c>
      <c r="Q67" s="2">
        <v>128</v>
      </c>
      <c r="R67" s="2">
        <v>114</v>
      </c>
      <c r="S67" s="2">
        <v>3</v>
      </c>
      <c r="U67" s="2">
        <v>13</v>
      </c>
      <c r="V67" s="2">
        <v>4</v>
      </c>
      <c r="X67" s="2">
        <v>96</v>
      </c>
      <c r="Y67" s="2">
        <v>192</v>
      </c>
      <c r="Z67" s="2">
        <v>16</v>
      </c>
      <c r="AA67" s="2">
        <v>16</v>
      </c>
      <c r="AB67" s="2">
        <v>24</v>
      </c>
      <c r="AG67" s="2">
        <v>8</v>
      </c>
      <c r="AH67" s="2">
        <v>10</v>
      </c>
      <c r="AJ67" s="2">
        <v>15</v>
      </c>
      <c r="AL67" s="4"/>
    </row>
    <row r="68" spans="2:38" ht="12.75">
      <c r="B68" s="2">
        <v>6</v>
      </c>
      <c r="C68" s="2" t="s">
        <v>20</v>
      </c>
      <c r="D68" s="9">
        <f t="shared" si="8"/>
        <v>267</v>
      </c>
      <c r="E68" s="4"/>
      <c r="F68" s="10"/>
      <c r="H68" s="10"/>
      <c r="M68" s="2">
        <v>4</v>
      </c>
      <c r="N68" s="2">
        <v>16</v>
      </c>
      <c r="P68" s="2">
        <v>160</v>
      </c>
      <c r="R68" s="2">
        <v>12</v>
      </c>
      <c r="AJ68" s="2">
        <v>75</v>
      </c>
      <c r="AL68" s="4"/>
    </row>
    <row r="69" spans="2:38" ht="12.75">
      <c r="B69" s="2">
        <v>7</v>
      </c>
      <c r="C69" s="2" t="s">
        <v>18</v>
      </c>
      <c r="D69" s="9">
        <f t="shared" si="8"/>
        <v>251</v>
      </c>
      <c r="E69" s="4"/>
      <c r="F69" s="10"/>
      <c r="H69" s="10"/>
      <c r="N69" s="2">
        <v>16</v>
      </c>
      <c r="P69" s="2">
        <v>190</v>
      </c>
      <c r="Q69" s="2">
        <v>24</v>
      </c>
      <c r="R69" s="2">
        <v>9</v>
      </c>
      <c r="Y69" s="2">
        <v>4</v>
      </c>
      <c r="Z69" s="2">
        <v>8</v>
      </c>
      <c r="AL69" s="4"/>
    </row>
    <row r="70" spans="2:42" ht="12.75">
      <c r="B70" s="2">
        <v>8</v>
      </c>
      <c r="C70" s="2" t="s">
        <v>15</v>
      </c>
      <c r="D70" s="9">
        <f t="shared" si="8"/>
        <v>1157</v>
      </c>
      <c r="E70" s="4">
        <v>56</v>
      </c>
      <c r="F70" s="10">
        <f>D70/E70</f>
        <v>20.660714285714285</v>
      </c>
      <c r="G70" s="2">
        <v>1139412</v>
      </c>
      <c r="H70" s="10">
        <f>D70/G70*10000</f>
        <v>10.154360319182175</v>
      </c>
      <c r="J70" s="2">
        <v>20</v>
      </c>
      <c r="L70" s="2">
        <v>12</v>
      </c>
      <c r="N70" s="2">
        <v>24</v>
      </c>
      <c r="P70" s="2">
        <v>400</v>
      </c>
      <c r="Q70" s="2">
        <v>104</v>
      </c>
      <c r="R70" s="2">
        <v>114</v>
      </c>
      <c r="X70" s="2">
        <v>32</v>
      </c>
      <c r="Y70" s="2">
        <v>304</v>
      </c>
      <c r="Z70" s="2">
        <v>32</v>
      </c>
      <c r="AA70" s="2">
        <v>16</v>
      </c>
      <c r="AF70" s="2">
        <v>10</v>
      </c>
      <c r="AG70" s="2">
        <v>6</v>
      </c>
      <c r="AH70" s="2">
        <v>8</v>
      </c>
      <c r="AJ70" s="2">
        <v>75</v>
      </c>
      <c r="AK70" s="2">
        <v>1139412</v>
      </c>
      <c r="AL70" s="4">
        <v>1034698</v>
      </c>
      <c r="AM70" s="2">
        <v>89493</v>
      </c>
      <c r="AN70" s="2">
        <v>8637</v>
      </c>
      <c r="AP70" s="2">
        <v>6583</v>
      </c>
    </row>
    <row r="128" spans="4:8" ht="12.75">
      <c r="D128" s="9"/>
      <c r="F128" s="10"/>
      <c r="G128" s="10"/>
      <c r="H128" s="10"/>
    </row>
    <row r="129" spans="4:8" ht="12.75">
      <c r="D129" s="9"/>
      <c r="F129" s="10"/>
      <c r="G129" s="10"/>
      <c r="H129" s="10"/>
    </row>
    <row r="130" spans="4:8" ht="12.75">
      <c r="D130" s="9"/>
      <c r="F130" s="10"/>
      <c r="G130" s="10"/>
      <c r="H130" s="10"/>
    </row>
    <row r="131" spans="4:8" ht="12.75">
      <c r="D131" s="9"/>
      <c r="F131" s="10"/>
      <c r="G131" s="10"/>
      <c r="H131" s="10"/>
    </row>
    <row r="132" spans="4:8" ht="12.75">
      <c r="D132" s="9"/>
      <c r="F132" s="10"/>
      <c r="G132" s="10"/>
      <c r="H132" s="10"/>
    </row>
    <row r="133" spans="4:8" ht="12.75">
      <c r="D133" s="9"/>
      <c r="F133" s="10"/>
      <c r="G133" s="10"/>
      <c r="H133" s="10"/>
    </row>
    <row r="134" spans="4:8" ht="12.75">
      <c r="D134" s="9"/>
      <c r="F134" s="10"/>
      <c r="G134" s="10"/>
      <c r="H134" s="10"/>
    </row>
    <row r="135" spans="4:8" ht="12.75">
      <c r="D135" s="9"/>
      <c r="F135" s="10"/>
      <c r="G135" s="10"/>
      <c r="H135" s="10"/>
    </row>
    <row r="136" spans="4:8" ht="12.75">
      <c r="D136" s="9"/>
      <c r="F136" s="10"/>
      <c r="G136" s="10"/>
      <c r="H136" s="10"/>
    </row>
  </sheetData>
  <mergeCells count="15">
    <mergeCell ref="A1:A2"/>
    <mergeCell ref="C1:C2"/>
    <mergeCell ref="B1:B2"/>
    <mergeCell ref="I1:AJ1"/>
    <mergeCell ref="F1:F2"/>
    <mergeCell ref="E1:E2"/>
    <mergeCell ref="D1:D2"/>
    <mergeCell ref="G1:G2"/>
    <mergeCell ref="H1:H2"/>
    <mergeCell ref="AO1:AO2"/>
    <mergeCell ref="AP1:AP2"/>
    <mergeCell ref="AK1:AK2"/>
    <mergeCell ref="AL1:AL2"/>
    <mergeCell ref="AM1:AM2"/>
    <mergeCell ref="AN1:AN2"/>
  </mergeCells>
  <printOptions horizontalCentered="1" verticalCentered="1"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L166">
      <selection activeCell="H14" sqref="H14:AI14"/>
    </sheetView>
  </sheetViews>
  <sheetFormatPr defaultColWidth="9.140625" defaultRowHeight="12.75"/>
  <cols>
    <col min="1" max="1" width="4.140625" style="0" bestFit="1" customWidth="1"/>
    <col min="2" max="2" width="43.57421875" style="0" bestFit="1" customWidth="1"/>
    <col min="3" max="3" width="7.8515625" style="0" bestFit="1" customWidth="1"/>
    <col min="4" max="4" width="11.7109375" style="0" customWidth="1"/>
    <col min="5" max="5" width="9.7109375" style="0" customWidth="1"/>
    <col min="6" max="6" width="8.8515625" style="0" customWidth="1"/>
    <col min="7" max="7" width="11.00390625" style="0" customWidth="1"/>
    <col min="8" max="8" width="3.00390625" style="0" bestFit="1" customWidth="1"/>
    <col min="9" max="9" width="4.00390625" style="0" bestFit="1" customWidth="1"/>
    <col min="10" max="10" width="3.00390625" style="0" bestFit="1" customWidth="1"/>
    <col min="11" max="11" width="4.00390625" style="0" bestFit="1" customWidth="1"/>
    <col min="12" max="12" width="2.00390625" style="0" bestFit="1" customWidth="1"/>
    <col min="13" max="13" width="4.00390625" style="0" bestFit="1" customWidth="1"/>
    <col min="14" max="14" width="3.00390625" style="0" bestFit="1" customWidth="1"/>
    <col min="15" max="17" width="5.00390625" style="0" bestFit="1" customWidth="1"/>
    <col min="18" max="18" width="3.00390625" style="0" bestFit="1" customWidth="1"/>
    <col min="19" max="20" width="4.00390625" style="0" bestFit="1" customWidth="1"/>
    <col min="21" max="21" width="5.00390625" style="0" bestFit="1" customWidth="1"/>
    <col min="22" max="22" width="4.00390625" style="0" bestFit="1" customWidth="1"/>
    <col min="23" max="23" width="3.00390625" style="0" bestFit="1" customWidth="1"/>
    <col min="24" max="27" width="4.00390625" style="0" bestFit="1" customWidth="1"/>
    <col min="28" max="28" width="3.00390625" style="0" bestFit="1" customWidth="1"/>
    <col min="29" max="29" width="4.00390625" style="0" bestFit="1" customWidth="1"/>
    <col min="30" max="35" width="3.00390625" style="0" bestFit="1" customWidth="1"/>
  </cols>
  <sheetData>
    <row r="1" spans="1:37" ht="12.75" customHeight="1">
      <c r="A1" s="24" t="s">
        <v>4</v>
      </c>
      <c r="B1" s="23" t="s">
        <v>21</v>
      </c>
      <c r="C1" s="21" t="s">
        <v>54</v>
      </c>
      <c r="D1" s="21" t="s">
        <v>73</v>
      </c>
      <c r="E1" s="21" t="s">
        <v>80</v>
      </c>
      <c r="F1" s="27" t="s">
        <v>74</v>
      </c>
      <c r="G1" s="21" t="s">
        <v>81</v>
      </c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"/>
      <c r="AK1" s="2"/>
    </row>
    <row r="2" spans="1:37" ht="12.75">
      <c r="A2" s="25"/>
      <c r="B2" s="22"/>
      <c r="C2" s="22"/>
      <c r="D2" s="22"/>
      <c r="E2" s="22"/>
      <c r="F2" s="28"/>
      <c r="G2" s="22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  <c r="AJ2" s="2"/>
      <c r="AK2" s="2"/>
    </row>
    <row r="3" spans="1:37" ht="12.75">
      <c r="A3" s="2">
        <v>1</v>
      </c>
      <c r="B3" s="2" t="s">
        <v>39</v>
      </c>
      <c r="C3" s="9">
        <f aca="true" t="shared" si="0" ref="C3:C12">SUM(H3:AI3)</f>
        <v>614</v>
      </c>
      <c r="D3" s="2"/>
      <c r="E3" s="10"/>
      <c r="F3" s="2"/>
      <c r="G3" s="10"/>
      <c r="H3" s="2"/>
      <c r="I3" s="2">
        <v>40</v>
      </c>
      <c r="J3" s="2"/>
      <c r="K3" s="2"/>
      <c r="L3" s="2"/>
      <c r="M3" s="2">
        <v>56</v>
      </c>
      <c r="N3" s="2"/>
      <c r="O3" s="2">
        <v>180</v>
      </c>
      <c r="P3" s="2">
        <v>152</v>
      </c>
      <c r="Q3" s="2">
        <v>186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>
        <v>2</v>
      </c>
      <c r="B4" s="2" t="s">
        <v>36</v>
      </c>
      <c r="C4" s="9">
        <f t="shared" si="0"/>
        <v>464.2</v>
      </c>
      <c r="D4" s="2"/>
      <c r="E4" s="10"/>
      <c r="F4" s="2"/>
      <c r="G4" s="10"/>
      <c r="H4" s="2"/>
      <c r="I4" s="2">
        <v>40</v>
      </c>
      <c r="J4" s="2"/>
      <c r="K4" s="2"/>
      <c r="L4" s="2"/>
      <c r="M4" s="2">
        <v>24</v>
      </c>
      <c r="N4" s="2"/>
      <c r="O4" s="2">
        <v>80</v>
      </c>
      <c r="P4" s="2">
        <v>128</v>
      </c>
      <c r="Q4" s="2">
        <v>192</v>
      </c>
      <c r="R4" s="2"/>
      <c r="S4" s="2"/>
      <c r="T4" s="2"/>
      <c r="U4" s="2"/>
      <c r="V4" s="2">
        <v>0.2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2">
        <v>3</v>
      </c>
      <c r="B5" s="2" t="s">
        <v>33</v>
      </c>
      <c r="C5" s="9">
        <f t="shared" si="0"/>
        <v>290.8</v>
      </c>
      <c r="D5" s="2"/>
      <c r="E5" s="10"/>
      <c r="F5" s="2"/>
      <c r="G5" s="10"/>
      <c r="H5" s="2"/>
      <c r="I5" s="2"/>
      <c r="J5" s="2"/>
      <c r="K5" s="2"/>
      <c r="L5" s="2"/>
      <c r="M5" s="2">
        <v>56</v>
      </c>
      <c r="N5" s="2"/>
      <c r="O5" s="2">
        <v>90</v>
      </c>
      <c r="P5" s="2">
        <v>48</v>
      </c>
      <c r="Q5" s="2">
        <v>96</v>
      </c>
      <c r="R5" s="2"/>
      <c r="S5" s="2"/>
      <c r="T5" s="2"/>
      <c r="U5" s="2"/>
      <c r="V5" s="2">
        <v>0.8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2">
        <v>4</v>
      </c>
      <c r="B6" s="2" t="s">
        <v>55</v>
      </c>
      <c r="C6" s="9">
        <f t="shared" si="0"/>
        <v>763</v>
      </c>
      <c r="D6" s="2">
        <v>57</v>
      </c>
      <c r="E6" s="10">
        <f>C6/D6</f>
        <v>13.385964912280702</v>
      </c>
      <c r="F6" s="2">
        <v>1313213</v>
      </c>
      <c r="G6" s="10">
        <f>C6/F6*10000</f>
        <v>5.81017702383391</v>
      </c>
      <c r="H6" s="2"/>
      <c r="I6" s="2"/>
      <c r="J6" s="2">
        <v>8</v>
      </c>
      <c r="K6" s="2"/>
      <c r="L6" s="2"/>
      <c r="M6" s="2">
        <v>120</v>
      </c>
      <c r="N6" s="2"/>
      <c r="O6" s="2">
        <v>50</v>
      </c>
      <c r="P6" s="2">
        <v>408</v>
      </c>
      <c r="Q6" s="2">
        <v>177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>
        <v>5</v>
      </c>
      <c r="B7" s="2" t="s">
        <v>34</v>
      </c>
      <c r="C7" s="9">
        <f t="shared" si="0"/>
        <v>652</v>
      </c>
      <c r="D7" s="2"/>
      <c r="E7" s="10"/>
      <c r="F7" s="2"/>
      <c r="G7" s="10"/>
      <c r="H7" s="2"/>
      <c r="I7" s="2">
        <v>40</v>
      </c>
      <c r="J7" s="2"/>
      <c r="K7" s="2">
        <v>60</v>
      </c>
      <c r="L7" s="2"/>
      <c r="M7" s="2">
        <v>96</v>
      </c>
      <c r="N7" s="2">
        <v>8</v>
      </c>
      <c r="O7" s="2">
        <v>110</v>
      </c>
      <c r="P7" s="2">
        <v>200</v>
      </c>
      <c r="Q7" s="2">
        <v>138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>
        <v>6</v>
      </c>
      <c r="B8" s="2" t="s">
        <v>37</v>
      </c>
      <c r="C8" s="9">
        <f t="shared" si="0"/>
        <v>819</v>
      </c>
      <c r="D8" s="2"/>
      <c r="E8" s="10"/>
      <c r="F8" s="2"/>
      <c r="G8" s="10"/>
      <c r="H8" s="2"/>
      <c r="I8" s="2"/>
      <c r="J8" s="2">
        <v>16</v>
      </c>
      <c r="K8" s="2"/>
      <c r="L8" s="2"/>
      <c r="M8" s="2">
        <v>64</v>
      </c>
      <c r="N8" s="2">
        <v>28</v>
      </c>
      <c r="O8" s="2">
        <v>150</v>
      </c>
      <c r="P8" s="2">
        <v>336</v>
      </c>
      <c r="Q8" s="2">
        <v>225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9"/>
      <c r="AK8" s="2"/>
    </row>
    <row r="9" spans="1:37" ht="12.75">
      <c r="A9" s="2">
        <v>7</v>
      </c>
      <c r="B9" s="2" t="s">
        <v>27</v>
      </c>
      <c r="C9" s="9">
        <f t="shared" si="0"/>
        <v>465.2</v>
      </c>
      <c r="D9" s="2">
        <v>41</v>
      </c>
      <c r="E9" s="10">
        <f>C9/D9</f>
        <v>11.346341463414634</v>
      </c>
      <c r="F9" s="2">
        <v>762159</v>
      </c>
      <c r="G9" s="10">
        <f>C9/F9*10000</f>
        <v>6.103713267179158</v>
      </c>
      <c r="H9" s="2">
        <v>5</v>
      </c>
      <c r="I9" s="2">
        <v>20</v>
      </c>
      <c r="J9" s="2">
        <v>8</v>
      </c>
      <c r="K9" s="2">
        <v>12</v>
      </c>
      <c r="L9" s="2"/>
      <c r="M9" s="2">
        <v>24</v>
      </c>
      <c r="N9" s="2"/>
      <c r="O9" s="2">
        <v>120</v>
      </c>
      <c r="P9" s="2">
        <v>56</v>
      </c>
      <c r="Q9" s="2">
        <v>93</v>
      </c>
      <c r="R9" s="2"/>
      <c r="S9" s="2"/>
      <c r="T9" s="2">
        <v>14</v>
      </c>
      <c r="U9" s="2">
        <v>13</v>
      </c>
      <c r="V9" s="2"/>
      <c r="W9" s="2"/>
      <c r="X9" s="2"/>
      <c r="Y9" s="2">
        <v>48</v>
      </c>
      <c r="Z9" s="2">
        <v>16</v>
      </c>
      <c r="AA9" s="2">
        <v>16</v>
      </c>
      <c r="AB9" s="2"/>
      <c r="AC9" s="2">
        <v>0.2</v>
      </c>
      <c r="AD9" s="2"/>
      <c r="AE9" s="2"/>
      <c r="AF9" s="2">
        <v>14</v>
      </c>
      <c r="AG9" s="2">
        <v>6</v>
      </c>
      <c r="AH9" s="2"/>
      <c r="AI9" s="2"/>
      <c r="AJ9" s="2"/>
      <c r="AK9" s="2"/>
    </row>
    <row r="10" spans="1:37" ht="12.75">
      <c r="A10" s="2">
        <v>8</v>
      </c>
      <c r="B10" s="2" t="s">
        <v>59</v>
      </c>
      <c r="C10" s="9">
        <f t="shared" si="0"/>
        <v>932.1</v>
      </c>
      <c r="D10" s="2">
        <v>32</v>
      </c>
      <c r="E10" s="10">
        <f>C10/D10</f>
        <v>29.128125</v>
      </c>
      <c r="F10" s="2">
        <v>731769</v>
      </c>
      <c r="G10" s="10">
        <f>C10/F10*10000</f>
        <v>12.737626218109813</v>
      </c>
      <c r="H10" s="2"/>
      <c r="I10" s="2">
        <v>120</v>
      </c>
      <c r="J10" s="2"/>
      <c r="K10" s="2"/>
      <c r="L10" s="2"/>
      <c r="M10" s="2">
        <v>80</v>
      </c>
      <c r="N10" s="2"/>
      <c r="O10" s="2">
        <v>210</v>
      </c>
      <c r="P10" s="2">
        <v>216</v>
      </c>
      <c r="Q10" s="2">
        <v>81</v>
      </c>
      <c r="R10" s="2"/>
      <c r="S10" s="2"/>
      <c r="T10" s="2">
        <v>77</v>
      </c>
      <c r="U10" s="2"/>
      <c r="V10" s="2">
        <v>0.1</v>
      </c>
      <c r="W10" s="2">
        <v>2</v>
      </c>
      <c r="X10" s="2"/>
      <c r="Y10" s="2">
        <v>10</v>
      </c>
      <c r="Z10" s="2">
        <v>96</v>
      </c>
      <c r="AA10" s="2">
        <v>8</v>
      </c>
      <c r="AB10" s="2">
        <v>2</v>
      </c>
      <c r="AC10" s="2"/>
      <c r="AD10" s="2"/>
      <c r="AE10" s="2"/>
      <c r="AF10" s="2">
        <v>24</v>
      </c>
      <c r="AG10" s="2">
        <v>6</v>
      </c>
      <c r="AH10" s="2"/>
      <c r="AI10" s="2"/>
      <c r="AJ10" s="2"/>
      <c r="AK10" s="2"/>
    </row>
    <row r="11" spans="1:37" ht="12.75">
      <c r="A11" s="2">
        <v>9</v>
      </c>
      <c r="B11" s="2" t="s">
        <v>38</v>
      </c>
      <c r="C11" s="9">
        <f t="shared" si="0"/>
        <v>507</v>
      </c>
      <c r="D11" s="2">
        <v>26</v>
      </c>
      <c r="E11" s="10">
        <f>C11/D11</f>
        <v>19.5</v>
      </c>
      <c r="F11" s="2">
        <v>429844</v>
      </c>
      <c r="G11" s="10">
        <f>C11/F11*10000</f>
        <v>11.7949767822745</v>
      </c>
      <c r="H11" s="2"/>
      <c r="I11" s="2"/>
      <c r="J11" s="2"/>
      <c r="K11" s="2"/>
      <c r="L11" s="2"/>
      <c r="M11" s="2">
        <v>136</v>
      </c>
      <c r="N11" s="2">
        <v>4</v>
      </c>
      <c r="O11" s="2"/>
      <c r="P11" s="2">
        <v>304</v>
      </c>
      <c r="Q11" s="2">
        <v>63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>
      <c r="A12" s="2">
        <v>10</v>
      </c>
      <c r="B12" s="2" t="s">
        <v>35</v>
      </c>
      <c r="C12" s="9">
        <f t="shared" si="0"/>
        <v>265</v>
      </c>
      <c r="D12" s="2"/>
      <c r="E12" s="10"/>
      <c r="F12" s="2"/>
      <c r="G12" s="10"/>
      <c r="H12" s="2"/>
      <c r="I12" s="2"/>
      <c r="J12" s="2"/>
      <c r="K12" s="2"/>
      <c r="L12" s="2"/>
      <c r="M12" s="2">
        <v>56</v>
      </c>
      <c r="N12" s="2">
        <v>10</v>
      </c>
      <c r="O12" s="2">
        <v>40</v>
      </c>
      <c r="P12" s="2">
        <v>117</v>
      </c>
      <c r="Q12" s="2"/>
      <c r="R12" s="2"/>
      <c r="S12" s="2"/>
      <c r="T12" s="2"/>
      <c r="U12" s="2"/>
      <c r="V12" s="2"/>
      <c r="W12" s="2"/>
      <c r="X12" s="2"/>
      <c r="Y12" s="2">
        <v>42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2">
        <v>11</v>
      </c>
      <c r="B13" s="2" t="s">
        <v>29</v>
      </c>
      <c r="C13" s="9">
        <f>SUM(H13:AI13)</f>
        <v>297.1</v>
      </c>
      <c r="D13" s="2"/>
      <c r="E13" s="10"/>
      <c r="F13" s="2"/>
      <c r="G13" s="10"/>
      <c r="H13" s="2"/>
      <c r="I13" s="2"/>
      <c r="J13" s="2"/>
      <c r="K13" s="2">
        <v>12</v>
      </c>
      <c r="L13" s="2"/>
      <c r="M13" s="2"/>
      <c r="N13" s="2"/>
      <c r="O13" s="2">
        <v>90</v>
      </c>
      <c r="P13" s="2">
        <v>144</v>
      </c>
      <c r="Q13" s="2">
        <v>51</v>
      </c>
      <c r="R13" s="2"/>
      <c r="S13" s="2"/>
      <c r="T13" s="2"/>
      <c r="U13" s="2"/>
      <c r="V13" s="2">
        <v>0.1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>
      <c r="A14" s="2"/>
      <c r="B14" s="2" t="s">
        <v>60</v>
      </c>
      <c r="C14" s="9">
        <f>SUM(C3:C13)</f>
        <v>6069.400000000001</v>
      </c>
      <c r="D14" s="2"/>
      <c r="E14" s="10"/>
      <c r="F14" s="10"/>
      <c r="G14" s="10"/>
      <c r="H14" s="9">
        <f>SUM(H3:H13)</f>
        <v>5</v>
      </c>
      <c r="I14" s="9">
        <f aca="true" t="shared" si="1" ref="I14:AG14">SUM(I3:I13)</f>
        <v>260</v>
      </c>
      <c r="J14" s="9">
        <f t="shared" si="1"/>
        <v>32</v>
      </c>
      <c r="K14" s="9">
        <f t="shared" si="1"/>
        <v>84</v>
      </c>
      <c r="L14" s="9"/>
      <c r="M14" s="9">
        <f t="shared" si="1"/>
        <v>712</v>
      </c>
      <c r="N14" s="9">
        <f t="shared" si="1"/>
        <v>50</v>
      </c>
      <c r="O14" s="9">
        <f t="shared" si="1"/>
        <v>1120</v>
      </c>
      <c r="P14" s="9">
        <f t="shared" si="1"/>
        <v>2109</v>
      </c>
      <c r="Q14" s="9">
        <f t="shared" si="1"/>
        <v>1302</v>
      </c>
      <c r="R14" s="9"/>
      <c r="S14" s="9"/>
      <c r="T14" s="9">
        <f t="shared" si="1"/>
        <v>91</v>
      </c>
      <c r="U14" s="9">
        <f t="shared" si="1"/>
        <v>13</v>
      </c>
      <c r="V14" s="9">
        <f t="shared" si="1"/>
        <v>1.2000000000000002</v>
      </c>
      <c r="W14" s="9">
        <f t="shared" si="1"/>
        <v>2</v>
      </c>
      <c r="X14" s="9"/>
      <c r="Y14" s="9">
        <f t="shared" si="1"/>
        <v>100</v>
      </c>
      <c r="Z14" s="9">
        <f t="shared" si="1"/>
        <v>112</v>
      </c>
      <c r="AA14" s="9">
        <f t="shared" si="1"/>
        <v>24</v>
      </c>
      <c r="AB14" s="9">
        <f t="shared" si="1"/>
        <v>2</v>
      </c>
      <c r="AC14" s="9"/>
      <c r="AD14" s="9"/>
      <c r="AE14" s="9"/>
      <c r="AF14" s="9">
        <f t="shared" si="1"/>
        <v>38</v>
      </c>
      <c r="AG14" s="9">
        <f t="shared" si="1"/>
        <v>12</v>
      </c>
      <c r="AH14" s="9"/>
      <c r="AI14" s="9"/>
      <c r="AJ14" s="2"/>
      <c r="AK14" s="2"/>
    </row>
    <row r="15" spans="1:37" ht="12.75">
      <c r="A15" s="2"/>
      <c r="B15" s="2"/>
      <c r="C15" s="9"/>
      <c r="D15" s="2"/>
      <c r="E15" s="10"/>
      <c r="F15" s="10"/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="2" customFormat="1" ht="12.75"/>
    <row r="17" spans="3:7" s="2" customFormat="1" ht="12.75">
      <c r="C17" s="9"/>
      <c r="E17" s="10"/>
      <c r="F17" s="10"/>
      <c r="G17" s="10"/>
    </row>
    <row r="18" spans="19:37" ht="12.75">
      <c r="S18" s="9"/>
      <c r="W18" s="9"/>
      <c r="AJ18" s="2"/>
      <c r="AK18" s="2"/>
    </row>
    <row r="19" spans="1:37" ht="12.75">
      <c r="A19" s="2"/>
      <c r="B19" s="2"/>
      <c r="C19" s="9"/>
      <c r="D19" s="2"/>
      <c r="E19" s="10"/>
      <c r="F19" s="10"/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2"/>
      <c r="B20" s="2"/>
      <c r="C20" s="9"/>
      <c r="D20" s="2"/>
      <c r="E20" s="10"/>
      <c r="F20" s="10"/>
      <c r="G20" s="1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"/>
      <c r="B21" s="2"/>
      <c r="C21" s="9"/>
      <c r="D21" s="2"/>
      <c r="E21" s="10"/>
      <c r="F21" s="10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9"/>
      <c r="D22" s="2"/>
      <c r="E22" s="10"/>
      <c r="F22" s="10"/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9"/>
      <c r="D23" s="2"/>
      <c r="E23" s="10"/>
      <c r="F23" s="10"/>
      <c r="G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9"/>
      <c r="D24" s="2"/>
      <c r="E24" s="10"/>
      <c r="F24" s="10"/>
      <c r="G24" s="1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</sheetData>
  <mergeCells count="8">
    <mergeCell ref="E1:E2"/>
    <mergeCell ref="H1:AI1"/>
    <mergeCell ref="A1:A2"/>
    <mergeCell ref="B1:B2"/>
    <mergeCell ref="C1:C2"/>
    <mergeCell ref="D1:D2"/>
    <mergeCell ref="F1:F2"/>
    <mergeCell ref="G1:G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3"/>
  <sheetViews>
    <sheetView workbookViewId="0" topLeftCell="F1">
      <selection activeCell="I13" sqref="I13:AI13"/>
    </sheetView>
  </sheetViews>
  <sheetFormatPr defaultColWidth="9.140625" defaultRowHeight="12.75"/>
  <cols>
    <col min="1" max="1" width="4.140625" style="0" bestFit="1" customWidth="1"/>
    <col min="2" max="2" width="60.28125" style="0" bestFit="1" customWidth="1"/>
    <col min="3" max="3" width="7.57421875" style="0" customWidth="1"/>
    <col min="4" max="4" width="12.140625" style="0" customWidth="1"/>
    <col min="5" max="5" width="9.421875" style="0" customWidth="1"/>
    <col min="6" max="6" width="8.8515625" style="0" customWidth="1"/>
    <col min="7" max="7" width="10.57421875" style="0" customWidth="1"/>
    <col min="8" max="8" width="3.00390625" style="0" bestFit="1" customWidth="1"/>
    <col min="9" max="9" width="4.00390625" style="0" bestFit="1" customWidth="1"/>
    <col min="10" max="10" width="3.00390625" style="0" bestFit="1" customWidth="1"/>
    <col min="11" max="11" width="4.00390625" style="0" bestFit="1" customWidth="1"/>
    <col min="12" max="12" width="3.00390625" style="0" bestFit="1" customWidth="1"/>
    <col min="13" max="14" width="4.00390625" style="0" bestFit="1" customWidth="1"/>
    <col min="15" max="15" width="5.00390625" style="0" bestFit="1" customWidth="1"/>
    <col min="16" max="16" width="5.57421875" style="0" bestFit="1" customWidth="1"/>
    <col min="17" max="17" width="5.00390625" style="0" bestFit="1" customWidth="1"/>
    <col min="18" max="18" width="4.00390625" style="0" bestFit="1" customWidth="1"/>
    <col min="19" max="19" width="3.00390625" style="0" bestFit="1" customWidth="1"/>
    <col min="20" max="20" width="4.00390625" style="0" bestFit="1" customWidth="1"/>
    <col min="21" max="21" width="6.00390625" style="0" bestFit="1" customWidth="1"/>
    <col min="22" max="23" width="4.00390625" style="0" bestFit="1" customWidth="1"/>
    <col min="24" max="24" width="5.00390625" style="0" bestFit="1" customWidth="1"/>
    <col min="25" max="27" width="4.00390625" style="0" bestFit="1" customWidth="1"/>
    <col min="28" max="28" width="3.00390625" style="0" bestFit="1" customWidth="1"/>
    <col min="29" max="29" width="4.00390625" style="0" bestFit="1" customWidth="1"/>
    <col min="30" max="35" width="3.00390625" style="0" bestFit="1" customWidth="1"/>
  </cols>
  <sheetData>
    <row r="1" spans="1:35" ht="12.75" customHeight="1">
      <c r="A1" s="24" t="s">
        <v>4</v>
      </c>
      <c r="B1" s="23" t="s">
        <v>21</v>
      </c>
      <c r="C1" s="21" t="s">
        <v>54</v>
      </c>
      <c r="D1" s="21" t="s">
        <v>73</v>
      </c>
      <c r="E1" s="21" t="s">
        <v>80</v>
      </c>
      <c r="F1" s="27" t="s">
        <v>74</v>
      </c>
      <c r="G1" s="21" t="s">
        <v>81</v>
      </c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2.75">
      <c r="A2" s="25"/>
      <c r="B2" s="22"/>
      <c r="C2" s="22"/>
      <c r="D2" s="22"/>
      <c r="E2" s="22"/>
      <c r="F2" s="28"/>
      <c r="G2" s="22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</row>
    <row r="3" spans="1:35" ht="12.75">
      <c r="A3" s="2">
        <v>1</v>
      </c>
      <c r="B3" s="2" t="s">
        <v>53</v>
      </c>
      <c r="C3" s="9">
        <f aca="true" t="shared" si="0" ref="C3:C12">SUM(H3:AI3)</f>
        <v>315.5</v>
      </c>
      <c r="D3" s="2">
        <v>22.5</v>
      </c>
      <c r="E3" s="10">
        <f>C3/D3</f>
        <v>14.022222222222222</v>
      </c>
      <c r="F3" s="2">
        <v>384403</v>
      </c>
      <c r="G3" s="10">
        <f>C3/F3*10000</f>
        <v>8.207532199280442</v>
      </c>
      <c r="H3" s="2"/>
      <c r="I3" s="2">
        <v>20</v>
      </c>
      <c r="J3" s="2"/>
      <c r="K3" s="2"/>
      <c r="L3" s="2"/>
      <c r="M3" s="2">
        <v>24</v>
      </c>
      <c r="N3" s="2">
        <v>4</v>
      </c>
      <c r="O3" s="2">
        <v>80</v>
      </c>
      <c r="P3" s="2">
        <v>42</v>
      </c>
      <c r="Q3" s="2">
        <v>144</v>
      </c>
      <c r="R3" s="2"/>
      <c r="S3" s="2"/>
      <c r="T3" s="2"/>
      <c r="U3" s="2"/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">
        <v>2</v>
      </c>
      <c r="B4" s="2" t="s">
        <v>32</v>
      </c>
      <c r="C4" s="9">
        <f t="shared" si="0"/>
        <v>758.7</v>
      </c>
      <c r="D4" s="2">
        <v>29</v>
      </c>
      <c r="E4" s="10">
        <f>C4/D4</f>
        <v>26.162068965517243</v>
      </c>
      <c r="F4" s="2">
        <v>616739</v>
      </c>
      <c r="G4" s="10">
        <f>C4/F4*10000</f>
        <v>12.301800275319058</v>
      </c>
      <c r="H4" s="2"/>
      <c r="I4" s="2"/>
      <c r="J4" s="2"/>
      <c r="K4" s="2"/>
      <c r="L4" s="2"/>
      <c r="M4" s="2">
        <v>72</v>
      </c>
      <c r="N4" s="2">
        <v>12</v>
      </c>
      <c r="O4" s="2">
        <v>60</v>
      </c>
      <c r="P4" s="2">
        <v>320</v>
      </c>
      <c r="Q4" s="2">
        <v>294</v>
      </c>
      <c r="R4" s="2"/>
      <c r="S4" s="2"/>
      <c r="T4" s="2"/>
      <c r="U4" s="2"/>
      <c r="V4" s="2">
        <v>0.7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2">
        <v>3</v>
      </c>
      <c r="B5" s="2" t="s">
        <v>31</v>
      </c>
      <c r="C5" s="9">
        <f t="shared" si="0"/>
        <v>212</v>
      </c>
      <c r="D5" s="2">
        <v>20.5</v>
      </c>
      <c r="E5" s="10">
        <f>C5/D5</f>
        <v>10.341463414634147</v>
      </c>
      <c r="F5" s="2">
        <v>446689</v>
      </c>
      <c r="G5" s="10">
        <f>C5/F5*10000</f>
        <v>4.74603135514866</v>
      </c>
      <c r="H5" s="2"/>
      <c r="I5" s="2">
        <v>20</v>
      </c>
      <c r="J5" s="2"/>
      <c r="K5" s="2"/>
      <c r="L5" s="2"/>
      <c r="M5" s="2">
        <v>32</v>
      </c>
      <c r="N5" s="2">
        <v>4</v>
      </c>
      <c r="O5" s="2"/>
      <c r="P5" s="2">
        <v>72</v>
      </c>
      <c r="Q5" s="2">
        <v>84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>
      <c r="A6" s="2">
        <v>4</v>
      </c>
      <c r="B6" s="2" t="s">
        <v>49</v>
      </c>
      <c r="C6" s="9">
        <f t="shared" si="0"/>
        <v>636</v>
      </c>
      <c r="D6" s="2"/>
      <c r="E6" s="10"/>
      <c r="F6" s="2"/>
      <c r="G6" s="10"/>
      <c r="H6" s="2"/>
      <c r="I6" s="2"/>
      <c r="J6" s="2"/>
      <c r="K6" s="2"/>
      <c r="L6" s="2"/>
      <c r="M6" s="2">
        <v>88</v>
      </c>
      <c r="N6" s="2">
        <v>20</v>
      </c>
      <c r="O6" s="2">
        <v>10</v>
      </c>
      <c r="P6" s="2">
        <v>8</v>
      </c>
      <c r="Q6" s="2">
        <v>468</v>
      </c>
      <c r="R6" s="2"/>
      <c r="S6" s="2"/>
      <c r="T6" s="2">
        <v>5</v>
      </c>
      <c r="U6" s="2">
        <v>23</v>
      </c>
      <c r="V6" s="2"/>
      <c r="W6" s="2"/>
      <c r="X6" s="2"/>
      <c r="Y6" s="2"/>
      <c r="Z6" s="2"/>
      <c r="AA6" s="2">
        <v>8</v>
      </c>
      <c r="AB6" s="2">
        <v>2</v>
      </c>
      <c r="AC6" s="2"/>
      <c r="AD6" s="2"/>
      <c r="AE6" s="2"/>
      <c r="AF6" s="2">
        <v>4</v>
      </c>
      <c r="AG6" s="2"/>
      <c r="AH6" s="2"/>
      <c r="AI6" s="2"/>
    </row>
    <row r="7" spans="1:35" ht="12.75">
      <c r="A7" s="2">
        <v>5</v>
      </c>
      <c r="B7" s="2" t="s">
        <v>30</v>
      </c>
      <c r="C7" s="9">
        <f t="shared" si="0"/>
        <v>155.3</v>
      </c>
      <c r="D7" s="2"/>
      <c r="E7" s="10"/>
      <c r="F7" s="2"/>
      <c r="G7" s="10"/>
      <c r="H7" s="2"/>
      <c r="I7" s="2"/>
      <c r="J7" s="2">
        <v>8</v>
      </c>
      <c r="K7" s="2"/>
      <c r="L7" s="2"/>
      <c r="M7" s="2">
        <v>8</v>
      </c>
      <c r="N7" s="2">
        <v>8</v>
      </c>
      <c r="O7" s="2">
        <v>80</v>
      </c>
      <c r="P7" s="2"/>
      <c r="Q7" s="2">
        <v>51</v>
      </c>
      <c r="R7" s="2"/>
      <c r="S7" s="2"/>
      <c r="T7" s="2"/>
      <c r="U7" s="2"/>
      <c r="V7" s="2">
        <v>0.3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75">
      <c r="A8" s="2">
        <v>6</v>
      </c>
      <c r="B8" s="2" t="s">
        <v>61</v>
      </c>
      <c r="C8" s="9">
        <f t="shared" si="0"/>
        <v>1338.7</v>
      </c>
      <c r="D8" s="2">
        <v>47</v>
      </c>
      <c r="E8" s="10">
        <f>C8/D8</f>
        <v>28.482978723404255</v>
      </c>
      <c r="F8" s="2">
        <v>812279</v>
      </c>
      <c r="G8" s="10">
        <f>C8/F8*10000</f>
        <v>16.4807904673148</v>
      </c>
      <c r="H8" s="2"/>
      <c r="I8" s="2"/>
      <c r="J8" s="2">
        <v>8</v>
      </c>
      <c r="K8" s="2">
        <v>24</v>
      </c>
      <c r="L8" s="2">
        <v>40</v>
      </c>
      <c r="M8" s="2">
        <v>96</v>
      </c>
      <c r="N8" s="2">
        <v>20</v>
      </c>
      <c r="O8" s="2">
        <v>180</v>
      </c>
      <c r="P8" s="2">
        <v>744</v>
      </c>
      <c r="Q8" s="2">
        <v>225</v>
      </c>
      <c r="R8" s="2"/>
      <c r="S8" s="2"/>
      <c r="T8" s="2"/>
      <c r="U8" s="2"/>
      <c r="V8" s="2">
        <v>1.7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.75">
      <c r="A9" s="2">
        <v>7</v>
      </c>
      <c r="B9" s="2" t="s">
        <v>50</v>
      </c>
      <c r="C9" s="9">
        <f t="shared" si="0"/>
        <v>655</v>
      </c>
      <c r="D9" s="2">
        <v>39</v>
      </c>
      <c r="E9" s="10">
        <f>C9/D9</f>
        <v>16.794871794871796</v>
      </c>
      <c r="F9" s="2">
        <v>977134</v>
      </c>
      <c r="G9" s="10">
        <f>C9/F9*10000</f>
        <v>6.703277134968182</v>
      </c>
      <c r="H9" s="2"/>
      <c r="I9" s="2"/>
      <c r="J9" s="2"/>
      <c r="K9" s="2"/>
      <c r="L9" s="2"/>
      <c r="M9" s="2">
        <v>144</v>
      </c>
      <c r="N9" s="2">
        <v>10</v>
      </c>
      <c r="O9" s="2">
        <v>60</v>
      </c>
      <c r="P9" s="2">
        <v>264</v>
      </c>
      <c r="Q9" s="2">
        <v>177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>
      <c r="A10" s="2">
        <v>8</v>
      </c>
      <c r="B10" s="2" t="s">
        <v>51</v>
      </c>
      <c r="C10" s="9">
        <f t="shared" si="0"/>
        <v>599</v>
      </c>
      <c r="D10" s="2">
        <v>50</v>
      </c>
      <c r="E10" s="10">
        <f>C10/D10</f>
        <v>11.98</v>
      </c>
      <c r="F10" s="2">
        <v>782378</v>
      </c>
      <c r="G10" s="10">
        <f>C10/F10*10000</f>
        <v>7.65614575051957</v>
      </c>
      <c r="H10" s="2"/>
      <c r="I10" s="2">
        <v>40</v>
      </c>
      <c r="J10" s="2"/>
      <c r="K10" s="2"/>
      <c r="L10" s="2"/>
      <c r="M10" s="2">
        <v>96</v>
      </c>
      <c r="N10" s="2">
        <v>8</v>
      </c>
      <c r="O10" s="2">
        <v>30</v>
      </c>
      <c r="P10" s="2">
        <v>272</v>
      </c>
      <c r="Q10" s="2">
        <v>153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>
      <c r="A11" s="2">
        <v>9</v>
      </c>
      <c r="B11" s="2" t="s">
        <v>52</v>
      </c>
      <c r="C11" s="9">
        <f t="shared" si="0"/>
        <v>15.1</v>
      </c>
      <c r="D11" s="2"/>
      <c r="E11" s="10"/>
      <c r="F11" s="2"/>
      <c r="G11" s="10"/>
      <c r="H11" s="2"/>
      <c r="I11" s="2"/>
      <c r="J11" s="2"/>
      <c r="K11" s="2"/>
      <c r="L11" s="2"/>
      <c r="M11" s="2"/>
      <c r="N11" s="2"/>
      <c r="O11" s="2"/>
      <c r="P11" s="2"/>
      <c r="Q11" s="2">
        <v>15</v>
      </c>
      <c r="R11" s="2"/>
      <c r="S11" s="2"/>
      <c r="T11" s="2"/>
      <c r="U11" s="2"/>
      <c r="V11" s="2">
        <v>0.1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>
      <c r="A12" s="2">
        <v>10</v>
      </c>
      <c r="B12" s="2" t="s">
        <v>44</v>
      </c>
      <c r="C12" s="9">
        <f t="shared" si="0"/>
        <v>724.6</v>
      </c>
      <c r="D12" s="2"/>
      <c r="E12" s="10"/>
      <c r="F12" s="2"/>
      <c r="G12" s="10"/>
      <c r="H12" s="2"/>
      <c r="I12" s="2"/>
      <c r="J12" s="2"/>
      <c r="K12" s="2">
        <v>24</v>
      </c>
      <c r="L12" s="2"/>
      <c r="M12" s="2">
        <v>32</v>
      </c>
      <c r="N12" s="2">
        <v>18</v>
      </c>
      <c r="O12" s="2">
        <v>100</v>
      </c>
      <c r="P12" s="2">
        <v>328</v>
      </c>
      <c r="Q12" s="2">
        <v>222</v>
      </c>
      <c r="R12" s="2"/>
      <c r="S12" s="2"/>
      <c r="T12" s="2"/>
      <c r="U12" s="2"/>
      <c r="V12" s="2">
        <v>0.6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ht="12.75">
      <c r="B13" t="s">
        <v>60</v>
      </c>
      <c r="C13" s="12">
        <f>SUM(C3:C12)</f>
        <v>5409.900000000001</v>
      </c>
      <c r="H13" s="12"/>
      <c r="I13" s="12">
        <f>SUM(I3:I12)</f>
        <v>80</v>
      </c>
      <c r="J13" s="12">
        <f aca="true" t="shared" si="1" ref="J13:AF13">SUM(J3:J12)</f>
        <v>16</v>
      </c>
      <c r="K13" s="12">
        <f t="shared" si="1"/>
        <v>48</v>
      </c>
      <c r="L13" s="12">
        <f t="shared" si="1"/>
        <v>40</v>
      </c>
      <c r="M13" s="12">
        <f t="shared" si="1"/>
        <v>592</v>
      </c>
      <c r="N13" s="12">
        <f t="shared" si="1"/>
        <v>104</v>
      </c>
      <c r="O13" s="12">
        <f t="shared" si="1"/>
        <v>600</v>
      </c>
      <c r="P13" s="12">
        <f t="shared" si="1"/>
        <v>2050</v>
      </c>
      <c r="Q13" s="12">
        <f t="shared" si="1"/>
        <v>1833</v>
      </c>
      <c r="R13" s="12"/>
      <c r="S13" s="12"/>
      <c r="T13" s="12">
        <f t="shared" si="1"/>
        <v>5</v>
      </c>
      <c r="U13" s="12">
        <f t="shared" si="1"/>
        <v>23</v>
      </c>
      <c r="V13" s="12">
        <f t="shared" si="1"/>
        <v>4.8999999999999995</v>
      </c>
      <c r="W13" s="12"/>
      <c r="X13" s="12"/>
      <c r="Y13" s="12"/>
      <c r="Z13" s="12"/>
      <c r="AA13" s="12">
        <f t="shared" si="1"/>
        <v>8</v>
      </c>
      <c r="AB13" s="12">
        <f t="shared" si="1"/>
        <v>2</v>
      </c>
      <c r="AC13" s="12"/>
      <c r="AD13" s="12"/>
      <c r="AE13" s="12"/>
      <c r="AF13" s="12">
        <f t="shared" si="1"/>
        <v>4</v>
      </c>
      <c r="AG13" s="12"/>
      <c r="AH13" s="12"/>
      <c r="AI13" s="12"/>
    </row>
    <row r="17" ht="12.75">
      <c r="B17" s="13"/>
    </row>
    <row r="28" ht="12.75">
      <c r="I28" s="12"/>
    </row>
    <row r="113" ht="12.75">
      <c r="B113" s="13"/>
    </row>
  </sheetData>
  <mergeCells count="8">
    <mergeCell ref="E1:E2"/>
    <mergeCell ref="H1:AI1"/>
    <mergeCell ref="A1:A2"/>
    <mergeCell ref="B1:B2"/>
    <mergeCell ref="C1:C2"/>
    <mergeCell ref="D1:D2"/>
    <mergeCell ref="F1:F2"/>
    <mergeCell ref="G1:G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G1">
      <selection activeCell="H10" sqref="H10:AI10"/>
    </sheetView>
  </sheetViews>
  <sheetFormatPr defaultColWidth="9.140625" defaultRowHeight="12.75"/>
  <cols>
    <col min="1" max="1" width="4.00390625" style="2" bestFit="1" customWidth="1"/>
    <col min="2" max="2" width="46.421875" style="2" bestFit="1" customWidth="1"/>
    <col min="3" max="3" width="7.8515625" style="2" customWidth="1"/>
    <col min="4" max="4" width="11.7109375" style="2" customWidth="1"/>
    <col min="5" max="5" width="9.7109375" style="2" customWidth="1"/>
    <col min="6" max="6" width="8.8515625" style="2" customWidth="1"/>
    <col min="7" max="7" width="10.8515625" style="2" customWidth="1"/>
    <col min="8" max="9" width="4.00390625" style="2" bestFit="1" customWidth="1"/>
    <col min="10" max="10" width="3.00390625" style="2" bestFit="1" customWidth="1"/>
    <col min="11" max="11" width="4.00390625" style="2" bestFit="1" customWidth="1"/>
    <col min="12" max="12" width="3.00390625" style="2" bestFit="1" customWidth="1"/>
    <col min="13" max="13" width="4.00390625" style="2" bestFit="1" customWidth="1"/>
    <col min="14" max="14" width="3.00390625" style="2" bestFit="1" customWidth="1"/>
    <col min="15" max="15" width="5.00390625" style="2" bestFit="1" customWidth="1"/>
    <col min="16" max="16" width="5.57421875" style="2" bestFit="1" customWidth="1"/>
    <col min="17" max="17" width="5.00390625" style="2" bestFit="1" customWidth="1"/>
    <col min="18" max="18" width="4.00390625" style="2" bestFit="1" customWidth="1"/>
    <col min="19" max="19" width="3.00390625" style="2" bestFit="1" customWidth="1"/>
    <col min="20" max="20" width="4.00390625" style="2" bestFit="1" customWidth="1"/>
    <col min="21" max="21" width="6.00390625" style="2" bestFit="1" customWidth="1"/>
    <col min="22" max="22" width="4.7109375" style="2" customWidth="1"/>
    <col min="23" max="23" width="4.00390625" style="2" bestFit="1" customWidth="1"/>
    <col min="24" max="24" width="5.00390625" style="2" bestFit="1" customWidth="1"/>
    <col min="25" max="27" width="4.00390625" style="2" bestFit="1" customWidth="1"/>
    <col min="28" max="28" width="3.00390625" style="2" bestFit="1" customWidth="1"/>
    <col min="29" max="29" width="4.00390625" style="2" bestFit="1" customWidth="1"/>
    <col min="30" max="31" width="3.00390625" style="2" bestFit="1" customWidth="1"/>
    <col min="32" max="32" width="4.00390625" style="2" bestFit="1" customWidth="1"/>
    <col min="33" max="35" width="3.00390625" style="2" bestFit="1" customWidth="1"/>
    <col min="36" max="36" width="27.57421875" style="2" customWidth="1"/>
    <col min="37" max="37" width="22.7109375" style="2" bestFit="1" customWidth="1"/>
    <col min="38" max="16384" width="9.140625" style="2" customWidth="1"/>
  </cols>
  <sheetData>
    <row r="1" spans="1:35" ht="12.75" customHeight="1">
      <c r="A1" s="24" t="s">
        <v>4</v>
      </c>
      <c r="B1" s="23" t="s">
        <v>21</v>
      </c>
      <c r="C1" s="21" t="s">
        <v>54</v>
      </c>
      <c r="D1" s="21" t="s">
        <v>73</v>
      </c>
      <c r="E1" s="21" t="s">
        <v>80</v>
      </c>
      <c r="F1" s="27" t="s">
        <v>74</v>
      </c>
      <c r="G1" s="21" t="s">
        <v>81</v>
      </c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2.75">
      <c r="A2" s="25"/>
      <c r="B2" s="22"/>
      <c r="C2" s="22"/>
      <c r="D2" s="22"/>
      <c r="E2" s="22"/>
      <c r="F2" s="28"/>
      <c r="G2" s="22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</row>
    <row r="3" spans="1:33" ht="12.75">
      <c r="A3" s="2">
        <v>1</v>
      </c>
      <c r="B3" s="2" t="s">
        <v>28</v>
      </c>
      <c r="C3" s="9">
        <f aca="true" t="shared" si="0" ref="C3:C9">SUM(H3:AI3)</f>
        <v>272.4</v>
      </c>
      <c r="D3" s="2">
        <v>9</v>
      </c>
      <c r="E3" s="10">
        <f>C3/D3</f>
        <v>30.266666666666666</v>
      </c>
      <c r="F3" s="10"/>
      <c r="G3" s="10"/>
      <c r="I3" s="2">
        <v>20</v>
      </c>
      <c r="L3" s="2">
        <v>4</v>
      </c>
      <c r="M3" s="2">
        <v>56</v>
      </c>
      <c r="N3" s="2">
        <v>4</v>
      </c>
      <c r="O3" s="2">
        <v>40</v>
      </c>
      <c r="P3" s="2">
        <v>8</v>
      </c>
      <c r="Q3" s="2">
        <v>42</v>
      </c>
      <c r="V3" s="2">
        <v>0.2</v>
      </c>
      <c r="X3" s="2">
        <v>16</v>
      </c>
      <c r="Y3" s="2">
        <v>16</v>
      </c>
      <c r="Z3" s="2">
        <v>16</v>
      </c>
      <c r="AA3" s="2">
        <v>40</v>
      </c>
      <c r="AC3" s="2">
        <v>0.2</v>
      </c>
      <c r="AF3" s="2">
        <v>8</v>
      </c>
      <c r="AG3" s="2">
        <v>2</v>
      </c>
    </row>
    <row r="4" spans="1:34" ht="12.75">
      <c r="A4" s="2">
        <v>2</v>
      </c>
      <c r="B4" s="2" t="s">
        <v>25</v>
      </c>
      <c r="C4" s="9">
        <f t="shared" si="0"/>
        <v>719.1</v>
      </c>
      <c r="D4" s="2">
        <v>24</v>
      </c>
      <c r="E4" s="10">
        <f>C4/D4</f>
        <v>29.962500000000002</v>
      </c>
      <c r="F4" s="10"/>
      <c r="G4" s="10"/>
      <c r="H4" s="2">
        <v>5</v>
      </c>
      <c r="K4" s="2">
        <v>36</v>
      </c>
      <c r="M4" s="2">
        <v>72</v>
      </c>
      <c r="O4" s="2">
        <v>120</v>
      </c>
      <c r="P4" s="2">
        <v>160</v>
      </c>
      <c r="Q4" s="2">
        <v>36</v>
      </c>
      <c r="T4" s="2">
        <v>21</v>
      </c>
      <c r="U4" s="2">
        <v>21</v>
      </c>
      <c r="V4" s="2">
        <v>0.1</v>
      </c>
      <c r="X4" s="2">
        <v>16</v>
      </c>
      <c r="Y4" s="2">
        <v>128</v>
      </c>
      <c r="Z4" s="2">
        <v>32</v>
      </c>
      <c r="AA4" s="2">
        <v>24</v>
      </c>
      <c r="AE4" s="2">
        <v>10</v>
      </c>
      <c r="AF4" s="2">
        <v>12</v>
      </c>
      <c r="AG4" s="2">
        <v>6</v>
      </c>
      <c r="AH4" s="2">
        <v>20</v>
      </c>
    </row>
    <row r="5" spans="1:34" ht="12.75">
      <c r="A5" s="2">
        <v>3</v>
      </c>
      <c r="B5" s="2" t="s">
        <v>40</v>
      </c>
      <c r="C5" s="9">
        <f t="shared" si="0"/>
        <v>615.1</v>
      </c>
      <c r="E5" s="10"/>
      <c r="F5" s="10"/>
      <c r="G5" s="10"/>
      <c r="I5" s="2">
        <v>20</v>
      </c>
      <c r="K5" s="2">
        <v>12</v>
      </c>
      <c r="L5" s="2">
        <v>12</v>
      </c>
      <c r="M5" s="2">
        <v>72</v>
      </c>
      <c r="N5" s="2">
        <v>16</v>
      </c>
      <c r="O5" s="2">
        <v>40</v>
      </c>
      <c r="P5" s="2">
        <v>120</v>
      </c>
      <c r="Q5" s="2">
        <v>216</v>
      </c>
      <c r="S5" s="2">
        <v>4</v>
      </c>
      <c r="T5" s="2">
        <v>28</v>
      </c>
      <c r="U5" s="2">
        <v>7</v>
      </c>
      <c r="V5" s="2">
        <v>1.1</v>
      </c>
      <c r="Z5" s="2">
        <v>16</v>
      </c>
      <c r="AA5" s="2">
        <v>8</v>
      </c>
      <c r="AB5" s="2">
        <v>4</v>
      </c>
      <c r="AD5" s="2">
        <v>5</v>
      </c>
      <c r="AF5" s="2">
        <v>24</v>
      </c>
      <c r="AH5" s="2">
        <v>10</v>
      </c>
    </row>
    <row r="6" spans="1:36" ht="12.75">
      <c r="A6" s="2">
        <v>4</v>
      </c>
      <c r="B6" s="2" t="s">
        <v>42</v>
      </c>
      <c r="C6" s="9">
        <f t="shared" si="0"/>
        <v>547</v>
      </c>
      <c r="E6" s="10"/>
      <c r="F6" s="10"/>
      <c r="G6" s="10"/>
      <c r="M6" s="2">
        <v>42</v>
      </c>
      <c r="N6" s="2">
        <v>4</v>
      </c>
      <c r="Q6" s="2">
        <v>501</v>
      </c>
      <c r="AJ6" s="9"/>
    </row>
    <row r="7" spans="1:35" ht="12.75">
      <c r="A7" s="2">
        <v>5</v>
      </c>
      <c r="B7" s="2" t="s">
        <v>22</v>
      </c>
      <c r="C7" s="9">
        <f t="shared" si="0"/>
        <v>3234.4</v>
      </c>
      <c r="D7">
        <v>93</v>
      </c>
      <c r="E7" s="10">
        <f>C7/D7</f>
        <v>34.77849462365592</v>
      </c>
      <c r="F7" s="10"/>
      <c r="G7" s="10"/>
      <c r="H7">
        <v>25</v>
      </c>
      <c r="I7">
        <v>20</v>
      </c>
      <c r="J7"/>
      <c r="K7">
        <v>216</v>
      </c>
      <c r="L7">
        <v>20</v>
      </c>
      <c r="M7">
        <v>152</v>
      </c>
      <c r="N7">
        <v>10</v>
      </c>
      <c r="O7">
        <v>360</v>
      </c>
      <c r="P7" s="11">
        <v>1584</v>
      </c>
      <c r="Q7">
        <v>585</v>
      </c>
      <c r="R7"/>
      <c r="S7"/>
      <c r="T7">
        <v>36</v>
      </c>
      <c r="U7">
        <v>43.5</v>
      </c>
      <c r="V7">
        <v>2.1</v>
      </c>
      <c r="W7"/>
      <c r="X7">
        <v>8</v>
      </c>
      <c r="Y7">
        <v>8</v>
      </c>
      <c r="Z7">
        <v>32</v>
      </c>
      <c r="AA7">
        <v>16</v>
      </c>
      <c r="AB7">
        <v>2</v>
      </c>
      <c r="AC7">
        <v>0.8</v>
      </c>
      <c r="AD7"/>
      <c r="AE7">
        <v>10</v>
      </c>
      <c r="AF7">
        <v>66</v>
      </c>
      <c r="AG7">
        <v>28</v>
      </c>
      <c r="AH7">
        <v>10</v>
      </c>
      <c r="AI7"/>
    </row>
    <row r="8" spans="1:35" ht="12.75">
      <c r="A8" s="2">
        <v>6</v>
      </c>
      <c r="B8" s="2" t="s">
        <v>23</v>
      </c>
      <c r="C8" s="9">
        <f t="shared" si="0"/>
        <v>497</v>
      </c>
      <c r="D8">
        <v>26</v>
      </c>
      <c r="E8" s="10">
        <f>C8/D8</f>
        <v>19.115384615384617</v>
      </c>
      <c r="F8" s="10"/>
      <c r="G8" s="10"/>
      <c r="H8">
        <v>50</v>
      </c>
      <c r="I8"/>
      <c r="J8"/>
      <c r="K8">
        <v>60</v>
      </c>
      <c r="L8">
        <v>12</v>
      </c>
      <c r="M8">
        <v>64</v>
      </c>
      <c r="N8">
        <v>4</v>
      </c>
      <c r="O8">
        <v>40</v>
      </c>
      <c r="P8">
        <v>136</v>
      </c>
      <c r="Q8">
        <v>39</v>
      </c>
      <c r="R8">
        <v>60</v>
      </c>
      <c r="S8"/>
      <c r="T8"/>
      <c r="U8">
        <v>4</v>
      </c>
      <c r="V8">
        <v>10</v>
      </c>
      <c r="W8"/>
      <c r="X8"/>
      <c r="Y8"/>
      <c r="Z8"/>
      <c r="AA8"/>
      <c r="AB8"/>
      <c r="AC8">
        <v>2</v>
      </c>
      <c r="AD8"/>
      <c r="AE8"/>
      <c r="AF8"/>
      <c r="AG8">
        <v>16</v>
      </c>
      <c r="AH8"/>
      <c r="AI8"/>
    </row>
    <row r="9" spans="1:35" ht="12.75">
      <c r="A9" s="2">
        <v>7</v>
      </c>
      <c r="B9" s="2" t="s">
        <v>24</v>
      </c>
      <c r="C9" s="9">
        <f t="shared" si="0"/>
        <v>822.3000000000001</v>
      </c>
      <c r="D9">
        <v>31</v>
      </c>
      <c r="E9" s="10">
        <f>C9/D9</f>
        <v>26.525806451612905</v>
      </c>
      <c r="F9" s="10"/>
      <c r="G9" s="10"/>
      <c r="H9">
        <v>25</v>
      </c>
      <c r="I9">
        <v>40</v>
      </c>
      <c r="J9"/>
      <c r="K9">
        <v>36</v>
      </c>
      <c r="L9">
        <v>4</v>
      </c>
      <c r="M9">
        <v>72</v>
      </c>
      <c r="N9">
        <v>16</v>
      </c>
      <c r="O9">
        <v>50</v>
      </c>
      <c r="P9">
        <v>120</v>
      </c>
      <c r="Q9">
        <v>216</v>
      </c>
      <c r="R9"/>
      <c r="S9">
        <v>4</v>
      </c>
      <c r="T9">
        <v>28</v>
      </c>
      <c r="U9">
        <v>7</v>
      </c>
      <c r="V9">
        <v>1.1</v>
      </c>
      <c r="W9"/>
      <c r="X9">
        <v>80</v>
      </c>
      <c r="Y9"/>
      <c r="Z9">
        <v>16</v>
      </c>
      <c r="AA9">
        <v>64</v>
      </c>
      <c r="AB9">
        <v>4</v>
      </c>
      <c r="AC9">
        <v>0.2</v>
      </c>
      <c r="AD9">
        <v>5</v>
      </c>
      <c r="AE9"/>
      <c r="AF9">
        <v>24</v>
      </c>
      <c r="AG9"/>
      <c r="AH9">
        <v>10</v>
      </c>
      <c r="AI9"/>
    </row>
    <row r="10" spans="2:35" ht="12.75">
      <c r="B10" s="2" t="s">
        <v>60</v>
      </c>
      <c r="C10" s="9">
        <f>SUM(C3:C9)</f>
        <v>6707.3</v>
      </c>
      <c r="E10" s="10"/>
      <c r="F10" s="10"/>
      <c r="G10" s="10"/>
      <c r="H10" s="9">
        <f aca="true" t="shared" si="1" ref="H10:AH10">SUM(H3:H9)</f>
        <v>105</v>
      </c>
      <c r="I10" s="9">
        <f t="shared" si="1"/>
        <v>100</v>
      </c>
      <c r="J10" s="9"/>
      <c r="K10" s="9">
        <f t="shared" si="1"/>
        <v>360</v>
      </c>
      <c r="L10" s="9">
        <f t="shared" si="1"/>
        <v>52</v>
      </c>
      <c r="M10" s="9">
        <f t="shared" si="1"/>
        <v>530</v>
      </c>
      <c r="N10" s="9">
        <f t="shared" si="1"/>
        <v>54</v>
      </c>
      <c r="O10" s="9">
        <f t="shared" si="1"/>
        <v>650</v>
      </c>
      <c r="P10" s="9">
        <f t="shared" si="1"/>
        <v>2128</v>
      </c>
      <c r="Q10" s="9">
        <f t="shared" si="1"/>
        <v>1635</v>
      </c>
      <c r="R10" s="9">
        <f t="shared" si="1"/>
        <v>60</v>
      </c>
      <c r="S10" s="9">
        <f t="shared" si="1"/>
        <v>8</v>
      </c>
      <c r="T10" s="9">
        <f t="shared" si="1"/>
        <v>113</v>
      </c>
      <c r="U10" s="9">
        <f t="shared" si="1"/>
        <v>82.5</v>
      </c>
      <c r="V10" s="9">
        <f t="shared" si="1"/>
        <v>14.6</v>
      </c>
      <c r="W10" s="9"/>
      <c r="X10" s="9">
        <f t="shared" si="1"/>
        <v>120</v>
      </c>
      <c r="Y10" s="9">
        <f t="shared" si="1"/>
        <v>152</v>
      </c>
      <c r="Z10" s="9">
        <f t="shared" si="1"/>
        <v>112</v>
      </c>
      <c r="AA10" s="9">
        <f t="shared" si="1"/>
        <v>152</v>
      </c>
      <c r="AB10" s="9">
        <f t="shared" si="1"/>
        <v>10</v>
      </c>
      <c r="AC10" s="9">
        <f t="shared" si="1"/>
        <v>3.2</v>
      </c>
      <c r="AD10" s="9">
        <f t="shared" si="1"/>
        <v>10</v>
      </c>
      <c r="AE10" s="9">
        <f t="shared" si="1"/>
        <v>20</v>
      </c>
      <c r="AF10" s="9">
        <f t="shared" si="1"/>
        <v>134</v>
      </c>
      <c r="AG10" s="9">
        <f t="shared" si="1"/>
        <v>52</v>
      </c>
      <c r="AH10" s="9">
        <f t="shared" si="1"/>
        <v>50</v>
      </c>
      <c r="AI10" s="9"/>
    </row>
    <row r="11" spans="3:7" ht="12.75">
      <c r="C11" s="9"/>
      <c r="E11" s="10"/>
      <c r="F11" s="10"/>
      <c r="G11" s="10"/>
    </row>
    <row r="12" spans="3:7" ht="12.75">
      <c r="C12" s="9"/>
      <c r="E12" s="10"/>
      <c r="F12" s="10"/>
      <c r="G12" s="10"/>
    </row>
    <row r="13" spans="3:7" ht="12.75">
      <c r="C13" s="9"/>
      <c r="E13" s="10"/>
      <c r="F13" s="10"/>
      <c r="G13" s="10"/>
    </row>
    <row r="14" spans="3:7" ht="12.75">
      <c r="C14" s="9"/>
      <c r="E14" s="10"/>
      <c r="F14" s="10"/>
      <c r="G14" s="10"/>
    </row>
    <row r="15" spans="3:7" ht="12.75">
      <c r="C15" s="9"/>
      <c r="E15" s="10"/>
      <c r="F15" s="10"/>
      <c r="G15" s="10"/>
    </row>
    <row r="16" spans="3:7" ht="12.75">
      <c r="C16" s="9"/>
      <c r="E16" s="10"/>
      <c r="F16" s="10"/>
      <c r="G16" s="10"/>
    </row>
    <row r="17" spans="3:7" ht="12.75">
      <c r="C17" s="9"/>
      <c r="E17" s="10"/>
      <c r="F17" s="10"/>
      <c r="G17" s="10"/>
    </row>
    <row r="18" spans="3:7" ht="12.75">
      <c r="C18" s="9"/>
      <c r="E18" s="10"/>
      <c r="F18" s="10"/>
      <c r="G18" s="10"/>
    </row>
  </sheetData>
  <mergeCells count="8">
    <mergeCell ref="E1:E2"/>
    <mergeCell ref="H1:AI1"/>
    <mergeCell ref="A1:A2"/>
    <mergeCell ref="B1:B2"/>
    <mergeCell ref="C1:C2"/>
    <mergeCell ref="D1:D2"/>
    <mergeCell ref="F1:F2"/>
    <mergeCell ref="G1:G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9"/>
  <sheetViews>
    <sheetView workbookViewId="0" topLeftCell="G1">
      <selection activeCell="H11" sqref="H11:AI11"/>
    </sheetView>
  </sheetViews>
  <sheetFormatPr defaultColWidth="9.140625" defaultRowHeight="12.75"/>
  <cols>
    <col min="1" max="1" width="4.00390625" style="2" bestFit="1" customWidth="1"/>
    <col min="2" max="2" width="54.28125" style="2" bestFit="1" customWidth="1"/>
    <col min="3" max="3" width="7.8515625" style="2" customWidth="1"/>
    <col min="4" max="4" width="11.57421875" style="2" customWidth="1"/>
    <col min="5" max="5" width="9.140625" style="2" customWidth="1"/>
    <col min="6" max="6" width="8.8515625" style="2" customWidth="1"/>
    <col min="7" max="7" width="10.28125" style="2" customWidth="1"/>
    <col min="8" max="8" width="3.00390625" style="2" bestFit="1" customWidth="1"/>
    <col min="9" max="9" width="4.00390625" style="2" bestFit="1" customWidth="1"/>
    <col min="10" max="10" width="3.00390625" style="2" bestFit="1" customWidth="1"/>
    <col min="11" max="11" width="4.00390625" style="2" bestFit="1" customWidth="1"/>
    <col min="12" max="12" width="3.00390625" style="2" bestFit="1" customWidth="1"/>
    <col min="13" max="13" width="4.00390625" style="2" bestFit="1" customWidth="1"/>
    <col min="14" max="14" width="3.00390625" style="2" bestFit="1" customWidth="1"/>
    <col min="15" max="15" width="5.00390625" style="2" bestFit="1" customWidth="1"/>
    <col min="16" max="16" width="5.57421875" style="2" bestFit="1" customWidth="1"/>
    <col min="17" max="17" width="5.00390625" style="2" bestFit="1" customWidth="1"/>
    <col min="18" max="18" width="4.00390625" style="2" bestFit="1" customWidth="1"/>
    <col min="19" max="19" width="3.00390625" style="2" bestFit="1" customWidth="1"/>
    <col min="20" max="20" width="4.00390625" style="2" bestFit="1" customWidth="1"/>
    <col min="21" max="21" width="6.00390625" style="2" bestFit="1" customWidth="1"/>
    <col min="22" max="22" width="4.7109375" style="2" customWidth="1"/>
    <col min="23" max="23" width="4.00390625" style="2" bestFit="1" customWidth="1"/>
    <col min="24" max="24" width="5.00390625" style="2" bestFit="1" customWidth="1"/>
    <col min="25" max="27" width="4.00390625" style="2" bestFit="1" customWidth="1"/>
    <col min="28" max="28" width="3.00390625" style="2" bestFit="1" customWidth="1"/>
    <col min="29" max="29" width="4.00390625" style="2" bestFit="1" customWidth="1"/>
    <col min="30" max="35" width="3.00390625" style="2" bestFit="1" customWidth="1"/>
    <col min="36" max="36" width="27.57421875" style="2" customWidth="1"/>
    <col min="37" max="37" width="22.7109375" style="2" bestFit="1" customWidth="1"/>
    <col min="38" max="16384" width="9.140625" style="2" customWidth="1"/>
  </cols>
  <sheetData>
    <row r="1" spans="1:35" ht="12.75" customHeight="1">
      <c r="A1" s="24" t="s">
        <v>4</v>
      </c>
      <c r="B1" s="23" t="s">
        <v>21</v>
      </c>
      <c r="C1" s="21" t="s">
        <v>54</v>
      </c>
      <c r="D1" s="21" t="s">
        <v>73</v>
      </c>
      <c r="E1" s="21" t="s">
        <v>80</v>
      </c>
      <c r="F1" s="27" t="s">
        <v>74</v>
      </c>
      <c r="G1" s="21" t="s">
        <v>81</v>
      </c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2.75">
      <c r="A2" s="25"/>
      <c r="B2" s="22"/>
      <c r="C2" s="22"/>
      <c r="D2" s="22"/>
      <c r="E2" s="22"/>
      <c r="F2" s="28"/>
      <c r="G2" s="22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</row>
    <row r="3" spans="1:37" ht="12.75">
      <c r="A3" s="2">
        <v>1</v>
      </c>
      <c r="B3" s="2" t="s">
        <v>5</v>
      </c>
      <c r="C3" s="9">
        <f aca="true" t="shared" si="0" ref="C3:C10">SUM(H3:AI3)</f>
        <v>780.7</v>
      </c>
      <c r="D3" s="4"/>
      <c r="E3" s="10"/>
      <c r="G3" s="10"/>
      <c r="H3" s="3"/>
      <c r="I3" s="3"/>
      <c r="J3" s="3"/>
      <c r="K3" s="3"/>
      <c r="L3" s="3"/>
      <c r="M3" s="3">
        <v>56</v>
      </c>
      <c r="N3" s="3"/>
      <c r="O3" s="3">
        <v>320</v>
      </c>
      <c r="P3" s="3">
        <v>128</v>
      </c>
      <c r="Q3" s="3">
        <v>273</v>
      </c>
      <c r="R3" s="3"/>
      <c r="S3" s="3"/>
      <c r="T3" s="3"/>
      <c r="U3" s="4"/>
      <c r="V3" s="4">
        <v>3.7</v>
      </c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  <c r="AJ3" s="7"/>
      <c r="AK3" s="8"/>
    </row>
    <row r="4" spans="1:37" ht="12.75">
      <c r="A4" s="2">
        <v>2</v>
      </c>
      <c r="B4" s="2" t="s">
        <v>6</v>
      </c>
      <c r="C4" s="9">
        <f t="shared" si="0"/>
        <v>2208.3</v>
      </c>
      <c r="D4" s="4"/>
      <c r="E4" s="10"/>
      <c r="G4" s="10"/>
      <c r="H4" s="3"/>
      <c r="I4" s="3">
        <v>40</v>
      </c>
      <c r="J4" s="3"/>
      <c r="K4" s="3"/>
      <c r="L4" s="3"/>
      <c r="M4" s="3">
        <v>64</v>
      </c>
      <c r="N4" s="3"/>
      <c r="O4" s="3">
        <v>90</v>
      </c>
      <c r="P4" s="3">
        <v>1520</v>
      </c>
      <c r="Q4" s="3">
        <v>480</v>
      </c>
      <c r="R4" s="3"/>
      <c r="S4" s="3"/>
      <c r="T4" s="3"/>
      <c r="U4" s="4"/>
      <c r="V4" s="4">
        <v>4.3</v>
      </c>
      <c r="W4" s="3"/>
      <c r="X4" s="3"/>
      <c r="Y4" s="3"/>
      <c r="Z4" s="3"/>
      <c r="AA4" s="3"/>
      <c r="AB4" s="4"/>
      <c r="AC4" s="4"/>
      <c r="AD4" s="4"/>
      <c r="AE4" s="4">
        <v>10</v>
      </c>
      <c r="AF4" s="4"/>
      <c r="AG4" s="4"/>
      <c r="AH4" s="4"/>
      <c r="AI4" s="4"/>
      <c r="AJ4" s="7"/>
      <c r="AK4" s="8"/>
    </row>
    <row r="5" spans="1:37" ht="12.75">
      <c r="A5" s="2">
        <v>3</v>
      </c>
      <c r="B5" s="2" t="s">
        <v>7</v>
      </c>
      <c r="C5" s="9">
        <f t="shared" si="0"/>
        <v>1474.3</v>
      </c>
      <c r="D5" s="4">
        <v>380.5</v>
      </c>
      <c r="E5" s="10">
        <f>C5/D5</f>
        <v>3.874638633377135</v>
      </c>
      <c r="F5" s="2">
        <v>8677599</v>
      </c>
      <c r="G5" s="10">
        <f>C5/F5*10000</f>
        <v>1.6989722617973013</v>
      </c>
      <c r="H5" s="3">
        <v>30</v>
      </c>
      <c r="I5" s="3"/>
      <c r="J5" s="3"/>
      <c r="K5" s="3">
        <v>24</v>
      </c>
      <c r="L5" s="3"/>
      <c r="M5" s="3">
        <v>112</v>
      </c>
      <c r="N5" s="3"/>
      <c r="O5" s="3">
        <v>660</v>
      </c>
      <c r="P5" s="3">
        <v>8</v>
      </c>
      <c r="Q5" s="3">
        <v>624</v>
      </c>
      <c r="R5" s="3"/>
      <c r="S5" s="3"/>
      <c r="T5" s="3"/>
      <c r="U5" s="4"/>
      <c r="V5" s="4">
        <v>6.3</v>
      </c>
      <c r="W5" s="3"/>
      <c r="X5" s="3"/>
      <c r="Y5" s="3"/>
      <c r="Z5" s="3"/>
      <c r="AA5" s="3"/>
      <c r="AB5" s="4"/>
      <c r="AC5" s="4"/>
      <c r="AD5" s="4"/>
      <c r="AE5" s="4">
        <v>10</v>
      </c>
      <c r="AF5" s="4"/>
      <c r="AG5" s="4"/>
      <c r="AH5" s="4"/>
      <c r="AI5" s="4"/>
      <c r="AJ5" s="7"/>
      <c r="AK5" s="8"/>
    </row>
    <row r="6" spans="1:37" ht="12.75">
      <c r="A6" s="2">
        <v>4</v>
      </c>
      <c r="B6" s="2" t="s">
        <v>8</v>
      </c>
      <c r="C6" s="9">
        <f t="shared" si="0"/>
        <v>1016</v>
      </c>
      <c r="D6" s="4"/>
      <c r="E6" s="10"/>
      <c r="G6" s="10"/>
      <c r="H6" s="3">
        <v>25</v>
      </c>
      <c r="I6" s="3"/>
      <c r="J6" s="3"/>
      <c r="K6" s="3">
        <v>24</v>
      </c>
      <c r="L6" s="3"/>
      <c r="M6" s="3">
        <v>104</v>
      </c>
      <c r="N6" s="3"/>
      <c r="O6" s="3">
        <v>130</v>
      </c>
      <c r="P6" s="3">
        <v>296</v>
      </c>
      <c r="Q6" s="3">
        <v>414</v>
      </c>
      <c r="R6" s="3"/>
      <c r="S6" s="3"/>
      <c r="T6" s="3"/>
      <c r="U6" s="4"/>
      <c r="V6" s="4">
        <v>23</v>
      </c>
      <c r="W6" s="3"/>
      <c r="X6" s="3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K6" s="4"/>
    </row>
    <row r="7" spans="1:37" ht="12.75">
      <c r="A7" s="2">
        <v>5</v>
      </c>
      <c r="B7" s="2" t="s">
        <v>58</v>
      </c>
      <c r="C7" s="9">
        <f t="shared" si="0"/>
        <v>555</v>
      </c>
      <c r="D7" s="4"/>
      <c r="E7" s="10"/>
      <c r="G7" s="10"/>
      <c r="H7" s="3">
        <v>25</v>
      </c>
      <c r="I7" s="3"/>
      <c r="J7" s="3"/>
      <c r="K7" s="3"/>
      <c r="L7" s="3"/>
      <c r="M7" s="3">
        <v>304</v>
      </c>
      <c r="N7" s="3"/>
      <c r="O7" s="3">
        <v>10</v>
      </c>
      <c r="P7" s="3">
        <v>120</v>
      </c>
      <c r="Q7" s="3">
        <v>90</v>
      </c>
      <c r="R7" s="3"/>
      <c r="S7" s="3"/>
      <c r="T7" s="3"/>
      <c r="U7" s="4"/>
      <c r="V7" s="4"/>
      <c r="W7" s="3"/>
      <c r="X7" s="3"/>
      <c r="Y7" s="3"/>
      <c r="Z7" s="3"/>
      <c r="AA7" s="3"/>
      <c r="AB7" s="4">
        <v>6</v>
      </c>
      <c r="AC7" s="4"/>
      <c r="AD7" s="4"/>
      <c r="AE7" s="4"/>
      <c r="AF7" s="4"/>
      <c r="AG7" s="4"/>
      <c r="AH7" s="4"/>
      <c r="AI7" s="4"/>
      <c r="AK7" s="4"/>
    </row>
    <row r="8" spans="1:37" ht="12.75">
      <c r="A8" s="2">
        <v>6</v>
      </c>
      <c r="B8" s="2" t="s">
        <v>10</v>
      </c>
      <c r="C8" s="9">
        <f t="shared" si="0"/>
        <v>821</v>
      </c>
      <c r="D8" s="4"/>
      <c r="E8" s="10"/>
      <c r="G8" s="10"/>
      <c r="H8" s="3"/>
      <c r="I8" s="3"/>
      <c r="J8" s="3"/>
      <c r="K8" s="3"/>
      <c r="L8" s="3"/>
      <c r="M8" s="3">
        <v>56</v>
      </c>
      <c r="N8" s="3"/>
      <c r="O8" s="3">
        <v>30</v>
      </c>
      <c r="P8" s="3">
        <v>704</v>
      </c>
      <c r="Q8" s="3">
        <v>27</v>
      </c>
      <c r="R8" s="3"/>
      <c r="S8" s="3"/>
      <c r="T8" s="3"/>
      <c r="U8" s="4"/>
      <c r="V8" s="4">
        <v>4</v>
      </c>
      <c r="W8" s="3"/>
      <c r="X8" s="3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K8" s="4"/>
    </row>
    <row r="9" spans="1:37" ht="12.75">
      <c r="A9" s="2">
        <v>7</v>
      </c>
      <c r="B9" s="2" t="s">
        <v>11</v>
      </c>
      <c r="C9" s="9">
        <f t="shared" si="0"/>
        <v>972.6</v>
      </c>
      <c r="D9" s="4"/>
      <c r="E9" s="10"/>
      <c r="G9" s="10"/>
      <c r="H9" s="3">
        <v>5</v>
      </c>
      <c r="I9" s="3">
        <v>80</v>
      </c>
      <c r="J9" s="3"/>
      <c r="K9" s="3"/>
      <c r="L9" s="3"/>
      <c r="M9" s="3">
        <v>208</v>
      </c>
      <c r="N9" s="3"/>
      <c r="O9" s="3">
        <v>240</v>
      </c>
      <c r="P9" s="3">
        <v>160</v>
      </c>
      <c r="Q9" s="3">
        <v>279</v>
      </c>
      <c r="R9" s="3"/>
      <c r="S9" s="3"/>
      <c r="T9" s="3"/>
      <c r="U9" s="4"/>
      <c r="V9" s="4">
        <v>0.6</v>
      </c>
      <c r="W9" s="3"/>
      <c r="X9" s="3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K9" s="4"/>
    </row>
    <row r="10" spans="1:37" ht="12.75">
      <c r="A10" s="2">
        <v>8</v>
      </c>
      <c r="B10" s="2" t="s">
        <v>12</v>
      </c>
      <c r="C10" s="9">
        <f t="shared" si="0"/>
        <v>52.1</v>
      </c>
      <c r="D10" s="4"/>
      <c r="E10" s="10"/>
      <c r="G10" s="10"/>
      <c r="H10" s="3"/>
      <c r="I10" s="3"/>
      <c r="J10" s="3"/>
      <c r="K10" s="3"/>
      <c r="L10" s="3"/>
      <c r="M10" s="3">
        <v>8</v>
      </c>
      <c r="N10" s="3"/>
      <c r="O10" s="3">
        <v>20</v>
      </c>
      <c r="P10" s="3">
        <v>16</v>
      </c>
      <c r="Q10" s="3">
        <v>6</v>
      </c>
      <c r="R10" s="3"/>
      <c r="S10" s="3"/>
      <c r="T10" s="3">
        <v>2</v>
      </c>
      <c r="U10" s="4"/>
      <c r="V10" s="4">
        <v>0.1</v>
      </c>
      <c r="W10" s="3"/>
      <c r="X10" s="3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K10" s="4"/>
    </row>
    <row r="11" spans="2:31" ht="12.75">
      <c r="B11" s="2" t="s">
        <v>60</v>
      </c>
      <c r="C11" s="9">
        <f>SUM(C3:C10)</f>
        <v>7880.000000000001</v>
      </c>
      <c r="E11" s="10"/>
      <c r="F11" s="10"/>
      <c r="G11" s="10"/>
      <c r="H11" s="2">
        <f>SUM(H3:H10)</f>
        <v>85</v>
      </c>
      <c r="I11" s="2">
        <f>SUM(I3:I10)</f>
        <v>120</v>
      </c>
      <c r="K11" s="2">
        <f>SUM(K3:K10)</f>
        <v>48</v>
      </c>
      <c r="M11" s="2">
        <f>SUM(M3:M10)</f>
        <v>912</v>
      </c>
      <c r="O11" s="2">
        <f>SUM(O3:O10)</f>
        <v>1500</v>
      </c>
      <c r="P11" s="2">
        <f>SUM(P3:P10)</f>
        <v>2952</v>
      </c>
      <c r="Q11" s="2">
        <f>SUM(Q3:Q10)</f>
        <v>2193</v>
      </c>
      <c r="T11" s="2">
        <f>SUM(T3:T10)</f>
        <v>2</v>
      </c>
      <c r="V11" s="2">
        <f>SUM(V3:V10)</f>
        <v>42</v>
      </c>
      <c r="AB11" s="2">
        <f>SUM(AB3:AB10)</f>
        <v>6</v>
      </c>
      <c r="AE11" s="2">
        <f>SUM(AE3:AE10)</f>
        <v>20</v>
      </c>
    </row>
    <row r="12" spans="3:7" ht="12.75">
      <c r="C12" s="9"/>
      <c r="E12" s="10"/>
      <c r="F12" s="10"/>
      <c r="G12" s="10"/>
    </row>
    <row r="13" spans="3:7" ht="12.75">
      <c r="C13" s="9"/>
      <c r="E13" s="10"/>
      <c r="F13" s="10"/>
      <c r="G13" s="10"/>
    </row>
    <row r="14" spans="3:7" ht="12.75">
      <c r="C14" s="9"/>
      <c r="E14" s="10"/>
      <c r="F14" s="10"/>
      <c r="G14" s="10"/>
    </row>
    <row r="15" spans="3:7" ht="12.75">
      <c r="C15" s="9"/>
      <c r="E15" s="10"/>
      <c r="F15" s="10"/>
      <c r="G15" s="10"/>
    </row>
    <row r="16" spans="3:7" ht="12.75">
      <c r="C16" s="9"/>
      <c r="E16" s="10"/>
      <c r="F16" s="10"/>
      <c r="G16" s="10"/>
    </row>
    <row r="17" spans="3:7" ht="12.75">
      <c r="C17" s="9"/>
      <c r="E17" s="10"/>
      <c r="F17" s="10"/>
      <c r="G17" s="10"/>
    </row>
    <row r="18" spans="3:7" ht="12.75">
      <c r="C18" s="9"/>
      <c r="E18" s="10"/>
      <c r="F18" s="10"/>
      <c r="G18" s="10"/>
    </row>
    <row r="19" spans="3:7" ht="12.75">
      <c r="C19" s="9"/>
      <c r="E19" s="10"/>
      <c r="F19" s="10"/>
      <c r="G19" s="10"/>
    </row>
  </sheetData>
  <mergeCells count="8">
    <mergeCell ref="E1:E2"/>
    <mergeCell ref="H1:AI1"/>
    <mergeCell ref="A1:A2"/>
    <mergeCell ref="B1:B2"/>
    <mergeCell ref="C1:C2"/>
    <mergeCell ref="D1:D2"/>
    <mergeCell ref="F1:F2"/>
    <mergeCell ref="G1:G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B1">
      <selection activeCell="B10" sqref="B10"/>
    </sheetView>
  </sheetViews>
  <sheetFormatPr defaultColWidth="9.140625" defaultRowHeight="12.75"/>
  <cols>
    <col min="1" max="1" width="4.140625" style="0" bestFit="1" customWidth="1"/>
    <col min="2" max="2" width="50.8515625" style="0" bestFit="1" customWidth="1"/>
    <col min="3" max="3" width="7.8515625" style="0" bestFit="1" customWidth="1"/>
    <col min="4" max="4" width="12.00390625" style="0" customWidth="1"/>
    <col min="5" max="5" width="9.28125" style="0" customWidth="1"/>
    <col min="6" max="6" width="8.8515625" style="0" customWidth="1"/>
    <col min="7" max="7" width="10.28125" style="0" customWidth="1"/>
    <col min="8" max="9" width="4.00390625" style="0" bestFit="1" customWidth="1"/>
    <col min="10" max="10" width="3.00390625" style="0" bestFit="1" customWidth="1"/>
    <col min="11" max="11" width="4.00390625" style="0" bestFit="1" customWidth="1"/>
    <col min="12" max="12" width="3.00390625" style="0" bestFit="1" customWidth="1"/>
    <col min="13" max="13" width="4.00390625" style="0" bestFit="1" customWidth="1"/>
    <col min="14" max="14" width="3.00390625" style="0" bestFit="1" customWidth="1"/>
    <col min="15" max="15" width="5.00390625" style="0" bestFit="1" customWidth="1"/>
    <col min="16" max="16" width="5.57421875" style="0" bestFit="1" customWidth="1"/>
    <col min="17" max="20" width="4.00390625" style="0" bestFit="1" customWidth="1"/>
    <col min="21" max="21" width="6.00390625" style="0" bestFit="1" customWidth="1"/>
    <col min="22" max="23" width="4.00390625" style="0" bestFit="1" customWidth="1"/>
    <col min="24" max="25" width="5.00390625" style="0" bestFit="1" customWidth="1"/>
    <col min="26" max="27" width="4.00390625" style="0" bestFit="1" customWidth="1"/>
    <col min="28" max="28" width="3.00390625" style="0" bestFit="1" customWidth="1"/>
    <col min="29" max="29" width="4.00390625" style="0" bestFit="1" customWidth="1"/>
    <col min="30" max="30" width="3.00390625" style="0" bestFit="1" customWidth="1"/>
    <col min="31" max="32" width="4.00390625" style="0" bestFit="1" customWidth="1"/>
    <col min="33" max="33" width="3.00390625" style="0" bestFit="1" customWidth="1"/>
    <col min="34" max="34" width="4.00390625" style="0" bestFit="1" customWidth="1"/>
    <col min="35" max="35" width="3.00390625" style="0" bestFit="1" customWidth="1"/>
  </cols>
  <sheetData>
    <row r="1" spans="1:37" ht="12.75" customHeight="1">
      <c r="A1" s="24" t="s">
        <v>4</v>
      </c>
      <c r="B1" s="23" t="s">
        <v>21</v>
      </c>
      <c r="C1" s="21" t="s">
        <v>54</v>
      </c>
      <c r="D1" s="21" t="s">
        <v>73</v>
      </c>
      <c r="E1" s="21" t="s">
        <v>80</v>
      </c>
      <c r="F1" s="27" t="s">
        <v>74</v>
      </c>
      <c r="G1" s="21" t="s">
        <v>81</v>
      </c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"/>
      <c r="AK1" s="2"/>
    </row>
    <row r="2" spans="1:37" ht="12.75">
      <c r="A2" s="25"/>
      <c r="B2" s="22"/>
      <c r="C2" s="22"/>
      <c r="D2" s="22"/>
      <c r="E2" s="22"/>
      <c r="F2" s="28"/>
      <c r="G2" s="22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  <c r="AJ2" s="2"/>
      <c r="AK2" s="2"/>
    </row>
    <row r="3" spans="1:37" ht="12.75">
      <c r="A3" s="2">
        <v>1</v>
      </c>
      <c r="B3" s="2" t="s">
        <v>1</v>
      </c>
      <c r="C3" s="9">
        <f aca="true" t="shared" si="0" ref="C3:C14">SUM(H3:AI3)</f>
        <v>827.4</v>
      </c>
      <c r="D3" s="4">
        <v>46</v>
      </c>
      <c r="E3" s="10">
        <f aca="true" t="shared" si="1" ref="E3:E10">C3/D3</f>
        <v>17.98695652173913</v>
      </c>
      <c r="F3" s="4">
        <v>1018035</v>
      </c>
      <c r="G3" s="10">
        <f aca="true" t="shared" si="2" ref="G3:G10">C3/F3*10000</f>
        <v>8.127421945217993</v>
      </c>
      <c r="H3" s="3">
        <v>5</v>
      </c>
      <c r="I3" s="3"/>
      <c r="J3" s="3"/>
      <c r="K3" s="3"/>
      <c r="L3" s="3"/>
      <c r="M3" s="3"/>
      <c r="N3" s="3"/>
      <c r="O3" s="3">
        <v>130</v>
      </c>
      <c r="P3" s="3">
        <v>16</v>
      </c>
      <c r="Q3" s="3"/>
      <c r="R3" s="3"/>
      <c r="S3" s="3"/>
      <c r="T3" s="3">
        <v>30</v>
      </c>
      <c r="U3" s="4">
        <v>22</v>
      </c>
      <c r="V3" s="4"/>
      <c r="W3" s="3">
        <v>100</v>
      </c>
      <c r="X3" s="3">
        <v>428</v>
      </c>
      <c r="Y3" s="3"/>
      <c r="Z3" s="3">
        <v>32</v>
      </c>
      <c r="AA3" s="3">
        <v>32</v>
      </c>
      <c r="AB3" s="4"/>
      <c r="AC3" s="4">
        <v>0.4</v>
      </c>
      <c r="AD3" s="4"/>
      <c r="AE3" s="4">
        <v>10</v>
      </c>
      <c r="AF3" s="4">
        <v>18</v>
      </c>
      <c r="AG3" s="4">
        <v>4</v>
      </c>
      <c r="AH3" s="4"/>
      <c r="AI3" s="4"/>
      <c r="AJ3" s="2"/>
      <c r="AK3" s="4"/>
    </row>
    <row r="4" spans="1:37" ht="12.75">
      <c r="A4" s="2">
        <v>2</v>
      </c>
      <c r="B4" s="2" t="s">
        <v>2</v>
      </c>
      <c r="C4" s="9">
        <f t="shared" si="0"/>
        <v>1204.3000000000002</v>
      </c>
      <c r="D4" s="4">
        <v>120</v>
      </c>
      <c r="E4" s="10">
        <f t="shared" si="1"/>
        <v>10.035833333333334</v>
      </c>
      <c r="F4" s="4">
        <v>2599571</v>
      </c>
      <c r="G4" s="10">
        <f t="shared" si="2"/>
        <v>4.632687470355687</v>
      </c>
      <c r="H4" s="3"/>
      <c r="I4" s="3">
        <v>20</v>
      </c>
      <c r="J4" s="3"/>
      <c r="K4" s="3"/>
      <c r="L4" s="3"/>
      <c r="M4" s="3">
        <v>32</v>
      </c>
      <c r="N4" s="3"/>
      <c r="O4" s="3">
        <v>190</v>
      </c>
      <c r="P4" s="3">
        <v>8</v>
      </c>
      <c r="Q4" s="3">
        <v>108</v>
      </c>
      <c r="R4" s="3">
        <v>18</v>
      </c>
      <c r="S4" s="3">
        <v>10</v>
      </c>
      <c r="T4" s="3">
        <v>45</v>
      </c>
      <c r="U4" s="4">
        <v>47.5</v>
      </c>
      <c r="V4" s="4">
        <v>0.4</v>
      </c>
      <c r="W4" s="3">
        <v>56</v>
      </c>
      <c r="X4" s="3">
        <v>328</v>
      </c>
      <c r="Y4" s="3">
        <v>112</v>
      </c>
      <c r="Z4" s="3">
        <v>128</v>
      </c>
      <c r="AA4" s="3">
        <v>48</v>
      </c>
      <c r="AB4" s="4">
        <v>6</v>
      </c>
      <c r="AC4" s="4">
        <v>0.4</v>
      </c>
      <c r="AD4" s="4"/>
      <c r="AE4" s="4">
        <v>10</v>
      </c>
      <c r="AF4" s="4">
        <v>12</v>
      </c>
      <c r="AG4" s="4"/>
      <c r="AH4" s="4">
        <v>10</v>
      </c>
      <c r="AI4" s="4">
        <v>15</v>
      </c>
      <c r="AJ4" s="7"/>
      <c r="AK4" s="8"/>
    </row>
    <row r="5" spans="1:37" ht="12.75">
      <c r="A5" s="2">
        <v>3</v>
      </c>
      <c r="B5" s="2" t="s">
        <v>87</v>
      </c>
      <c r="C5" s="9">
        <f t="shared" si="0"/>
        <v>854.3000000000001</v>
      </c>
      <c r="D5" s="2">
        <v>103</v>
      </c>
      <c r="E5" s="10">
        <f t="shared" si="1"/>
        <v>8.294174757281555</v>
      </c>
      <c r="F5" s="2">
        <v>2637850</v>
      </c>
      <c r="G5" s="10">
        <f t="shared" si="2"/>
        <v>3.2386223629091875</v>
      </c>
      <c r="H5" s="3">
        <v>5</v>
      </c>
      <c r="I5" s="3">
        <v>20</v>
      </c>
      <c r="J5" s="3"/>
      <c r="K5" s="3"/>
      <c r="L5" s="3"/>
      <c r="M5" s="3"/>
      <c r="N5" s="3"/>
      <c r="O5" s="3">
        <v>100</v>
      </c>
      <c r="P5" s="3">
        <v>32</v>
      </c>
      <c r="Q5" s="3">
        <v>9</v>
      </c>
      <c r="R5" s="3"/>
      <c r="S5" s="3"/>
      <c r="T5" s="3">
        <v>62</v>
      </c>
      <c r="U5" s="4">
        <v>2</v>
      </c>
      <c r="V5" s="4">
        <v>0.1</v>
      </c>
      <c r="W5" s="3">
        <v>48</v>
      </c>
      <c r="X5" s="3">
        <v>480</v>
      </c>
      <c r="Y5" s="3"/>
      <c r="Z5" s="3">
        <v>80</v>
      </c>
      <c r="AA5" s="3"/>
      <c r="AB5" s="4"/>
      <c r="AC5" s="4">
        <v>0.2</v>
      </c>
      <c r="AD5" s="4"/>
      <c r="AE5" s="4">
        <v>10</v>
      </c>
      <c r="AF5" s="4">
        <v>4</v>
      </c>
      <c r="AG5" s="4">
        <v>2</v>
      </c>
      <c r="AH5" s="4"/>
      <c r="AI5" s="4"/>
      <c r="AJ5" s="7"/>
      <c r="AK5" s="8"/>
    </row>
    <row r="6" spans="1:37" ht="12.75">
      <c r="A6" s="2">
        <v>4</v>
      </c>
      <c r="B6" s="2" t="s">
        <v>88</v>
      </c>
      <c r="C6" s="9">
        <f t="shared" si="0"/>
        <v>1704.5</v>
      </c>
      <c r="D6" s="4">
        <v>114.5</v>
      </c>
      <c r="E6" s="10">
        <f t="shared" si="1"/>
        <v>14.88646288209607</v>
      </c>
      <c r="F6" s="2">
        <v>2393494</v>
      </c>
      <c r="G6" s="10">
        <f t="shared" si="2"/>
        <v>7.121388229926626</v>
      </c>
      <c r="H6" s="3">
        <v>30</v>
      </c>
      <c r="I6" s="3"/>
      <c r="J6" s="3">
        <v>8</v>
      </c>
      <c r="K6" s="3"/>
      <c r="L6" s="3"/>
      <c r="M6" s="3">
        <v>40</v>
      </c>
      <c r="N6" s="3"/>
      <c r="O6" s="3">
        <v>690</v>
      </c>
      <c r="P6" s="3">
        <v>48</v>
      </c>
      <c r="Q6" s="3">
        <v>285</v>
      </c>
      <c r="R6" s="3"/>
      <c r="S6" s="3"/>
      <c r="T6" s="3">
        <v>110</v>
      </c>
      <c r="U6" s="4">
        <v>14.5</v>
      </c>
      <c r="V6" s="4"/>
      <c r="W6" s="3"/>
      <c r="X6" s="3">
        <v>328</v>
      </c>
      <c r="Y6" s="3">
        <v>64</v>
      </c>
      <c r="Z6" s="3"/>
      <c r="AA6" s="3">
        <v>72</v>
      </c>
      <c r="AB6" s="4"/>
      <c r="AC6" s="4">
        <v>1</v>
      </c>
      <c r="AD6" s="4"/>
      <c r="AE6" s="4">
        <v>10</v>
      </c>
      <c r="AF6" s="4">
        <v>4</v>
      </c>
      <c r="AG6" s="4"/>
      <c r="AH6" s="4"/>
      <c r="AI6" s="4"/>
      <c r="AJ6" s="7"/>
      <c r="AK6" s="8"/>
    </row>
    <row r="7" spans="1:37" ht="12.75">
      <c r="A7" s="2">
        <v>5</v>
      </c>
      <c r="B7" s="2" t="s">
        <v>89</v>
      </c>
      <c r="C7" s="9">
        <f t="shared" si="0"/>
        <v>2918</v>
      </c>
      <c r="D7" s="4">
        <v>221</v>
      </c>
      <c r="E7" s="10">
        <f t="shared" si="1"/>
        <v>13.203619909502262</v>
      </c>
      <c r="F7" s="2">
        <v>5301182</v>
      </c>
      <c r="G7" s="10">
        <f t="shared" si="2"/>
        <v>5.5044327849902155</v>
      </c>
      <c r="H7" s="3">
        <v>10</v>
      </c>
      <c r="I7" s="3"/>
      <c r="J7" s="3"/>
      <c r="K7" s="3"/>
      <c r="L7" s="3"/>
      <c r="M7" s="3"/>
      <c r="N7" s="3"/>
      <c r="O7" s="3">
        <v>750</v>
      </c>
      <c r="P7" s="3">
        <v>216</v>
      </c>
      <c r="Q7" s="3">
        <v>69</v>
      </c>
      <c r="R7" s="3">
        <v>30</v>
      </c>
      <c r="S7" s="3"/>
      <c r="T7" s="3">
        <v>222</v>
      </c>
      <c r="U7" s="4">
        <v>17</v>
      </c>
      <c r="V7" s="4"/>
      <c r="W7" s="3">
        <v>80</v>
      </c>
      <c r="X7" s="3">
        <v>1266</v>
      </c>
      <c r="Y7" s="3">
        <v>62</v>
      </c>
      <c r="Z7" s="3">
        <v>112</v>
      </c>
      <c r="AA7" s="3"/>
      <c r="AB7" s="4">
        <v>7</v>
      </c>
      <c r="AC7" s="4">
        <v>1</v>
      </c>
      <c r="AD7" s="4"/>
      <c r="AE7" s="4">
        <v>10</v>
      </c>
      <c r="AF7" s="4">
        <v>4</v>
      </c>
      <c r="AG7" s="4">
        <v>2</v>
      </c>
      <c r="AH7" s="4">
        <v>60</v>
      </c>
      <c r="AI7" s="4"/>
      <c r="AJ7" s="7"/>
      <c r="AK7" s="8"/>
    </row>
    <row r="8" spans="1:37" ht="12.75">
      <c r="A8" s="2">
        <v>6</v>
      </c>
      <c r="B8" s="2" t="s">
        <v>93</v>
      </c>
      <c r="C8" s="9">
        <f t="shared" si="0"/>
        <v>3904.5</v>
      </c>
      <c r="D8" s="4">
        <v>284</v>
      </c>
      <c r="E8" s="10">
        <f t="shared" si="1"/>
        <v>13.748239436619718</v>
      </c>
      <c r="F8" s="4">
        <v>7511943</v>
      </c>
      <c r="G8" s="10">
        <f t="shared" si="2"/>
        <v>5.197723145662846</v>
      </c>
      <c r="H8" s="3">
        <v>15</v>
      </c>
      <c r="I8" s="3"/>
      <c r="J8" s="3">
        <v>24</v>
      </c>
      <c r="K8" s="3"/>
      <c r="L8" s="3"/>
      <c r="M8" s="3">
        <v>72</v>
      </c>
      <c r="N8" s="3">
        <v>2</v>
      </c>
      <c r="O8" s="3">
        <v>1100</v>
      </c>
      <c r="P8" s="3">
        <v>156</v>
      </c>
      <c r="Q8" s="3">
        <v>183</v>
      </c>
      <c r="R8" s="3">
        <v>204</v>
      </c>
      <c r="S8" s="3">
        <v>50</v>
      </c>
      <c r="T8" s="3">
        <v>134</v>
      </c>
      <c r="U8" s="4">
        <v>142.5</v>
      </c>
      <c r="V8" s="4"/>
      <c r="W8" s="3">
        <v>52</v>
      </c>
      <c r="X8" s="3">
        <v>1336</v>
      </c>
      <c r="Y8" s="3">
        <v>266</v>
      </c>
      <c r="Z8" s="3">
        <v>16</v>
      </c>
      <c r="AA8" s="3">
        <v>40</v>
      </c>
      <c r="AB8" s="4">
        <v>4</v>
      </c>
      <c r="AC8" s="4">
        <v>2</v>
      </c>
      <c r="AD8" s="4"/>
      <c r="AE8" s="4">
        <v>10</v>
      </c>
      <c r="AF8" s="4">
        <v>32</v>
      </c>
      <c r="AG8" s="4">
        <v>14</v>
      </c>
      <c r="AH8" s="4">
        <v>20</v>
      </c>
      <c r="AI8" s="4">
        <v>30</v>
      </c>
      <c r="AJ8" s="2"/>
      <c r="AK8" s="4"/>
    </row>
    <row r="9" spans="1:37" ht="12.75">
      <c r="A9" s="2">
        <v>7</v>
      </c>
      <c r="B9" s="2" t="s">
        <v>26</v>
      </c>
      <c r="C9" s="9">
        <f t="shared" si="0"/>
        <v>754.4</v>
      </c>
      <c r="D9" s="2">
        <v>46</v>
      </c>
      <c r="E9" s="10">
        <f t="shared" si="1"/>
        <v>16.4</v>
      </c>
      <c r="F9" s="2">
        <v>834480</v>
      </c>
      <c r="G9" s="10">
        <f t="shared" si="2"/>
        <v>9.040360464001534</v>
      </c>
      <c r="H9" s="2"/>
      <c r="I9" s="2">
        <v>20</v>
      </c>
      <c r="J9" s="2"/>
      <c r="K9" s="2">
        <v>12</v>
      </c>
      <c r="L9" s="2"/>
      <c r="M9" s="2">
        <v>64</v>
      </c>
      <c r="N9" s="2"/>
      <c r="O9" s="2">
        <v>130</v>
      </c>
      <c r="P9" s="2"/>
      <c r="Q9" s="2">
        <v>87</v>
      </c>
      <c r="R9" s="2"/>
      <c r="S9" s="2"/>
      <c r="T9" s="2">
        <v>21</v>
      </c>
      <c r="U9" s="2">
        <v>11</v>
      </c>
      <c r="V9" s="2"/>
      <c r="W9" s="2">
        <v>32</v>
      </c>
      <c r="X9" s="2">
        <v>220</v>
      </c>
      <c r="Y9" s="2">
        <v>28</v>
      </c>
      <c r="Z9" s="2">
        <v>48</v>
      </c>
      <c r="AA9" s="2">
        <v>8</v>
      </c>
      <c r="AB9" s="2"/>
      <c r="AC9" s="2">
        <v>0.4</v>
      </c>
      <c r="AD9" s="2">
        <v>5</v>
      </c>
      <c r="AE9" s="2">
        <v>10</v>
      </c>
      <c r="AF9" s="2">
        <v>52</v>
      </c>
      <c r="AG9" s="2">
        <v>6</v>
      </c>
      <c r="AH9" s="2"/>
      <c r="AI9" s="2"/>
      <c r="AJ9" s="2"/>
      <c r="AK9" s="2"/>
    </row>
    <row r="10" spans="1:37" ht="12.75">
      <c r="A10" s="2">
        <v>8</v>
      </c>
      <c r="B10" s="2" t="s">
        <v>94</v>
      </c>
      <c r="C10" s="9">
        <f t="shared" si="0"/>
        <v>845.7</v>
      </c>
      <c r="D10" s="4">
        <v>77</v>
      </c>
      <c r="E10" s="10">
        <f t="shared" si="1"/>
        <v>10.983116883116883</v>
      </c>
      <c r="F10" s="4">
        <v>1547546</v>
      </c>
      <c r="G10" s="10">
        <f t="shared" si="2"/>
        <v>5.464781014586966</v>
      </c>
      <c r="H10" s="3">
        <v>50</v>
      </c>
      <c r="I10" s="3"/>
      <c r="J10" s="3"/>
      <c r="K10" s="3">
        <v>12</v>
      </c>
      <c r="L10" s="3"/>
      <c r="M10" s="3"/>
      <c r="N10" s="3"/>
      <c r="O10" s="3">
        <v>60</v>
      </c>
      <c r="P10" s="3">
        <v>144</v>
      </c>
      <c r="Q10" s="3">
        <v>15</v>
      </c>
      <c r="R10" s="3"/>
      <c r="S10" s="3"/>
      <c r="T10" s="3">
        <v>45</v>
      </c>
      <c r="U10" s="4">
        <v>12.5</v>
      </c>
      <c r="V10" s="4"/>
      <c r="W10" s="3">
        <v>24</v>
      </c>
      <c r="X10" s="3">
        <v>370</v>
      </c>
      <c r="Y10" s="3"/>
      <c r="Z10" s="3">
        <v>48</v>
      </c>
      <c r="AA10" s="3">
        <v>16</v>
      </c>
      <c r="AB10" s="4"/>
      <c r="AC10" s="4">
        <v>0.2</v>
      </c>
      <c r="AD10" s="4">
        <v>20</v>
      </c>
      <c r="AE10" s="4">
        <v>10</v>
      </c>
      <c r="AF10" s="4">
        <v>4</v>
      </c>
      <c r="AG10" s="4"/>
      <c r="AH10" s="4"/>
      <c r="AI10" s="4">
        <v>15</v>
      </c>
      <c r="AJ10" s="2"/>
      <c r="AK10" s="4"/>
    </row>
    <row r="11" spans="1:37" ht="12.75">
      <c r="A11" s="2">
        <v>9</v>
      </c>
      <c r="B11" s="2" t="s">
        <v>90</v>
      </c>
      <c r="C11" s="9">
        <f t="shared" si="0"/>
        <v>341.5</v>
      </c>
      <c r="D11" s="4"/>
      <c r="E11" s="10"/>
      <c r="F11" s="2"/>
      <c r="G11" s="10"/>
      <c r="H11" s="3">
        <v>5</v>
      </c>
      <c r="I11" s="3"/>
      <c r="J11" s="3"/>
      <c r="K11" s="3">
        <v>24</v>
      </c>
      <c r="L11" s="3"/>
      <c r="M11" s="3">
        <v>8</v>
      </c>
      <c r="N11" s="3"/>
      <c r="O11" s="3">
        <v>88</v>
      </c>
      <c r="P11" s="3">
        <v>16</v>
      </c>
      <c r="Q11" s="3">
        <v>66</v>
      </c>
      <c r="R11" s="3"/>
      <c r="S11" s="3"/>
      <c r="T11" s="3">
        <v>6</v>
      </c>
      <c r="U11" s="4">
        <v>12.5</v>
      </c>
      <c r="V11" s="4"/>
      <c r="W11" s="3"/>
      <c r="X11" s="3">
        <v>24</v>
      </c>
      <c r="Y11" s="3">
        <v>56</v>
      </c>
      <c r="Z11" s="3">
        <v>16</v>
      </c>
      <c r="AA11" s="3">
        <v>8</v>
      </c>
      <c r="AB11" s="4"/>
      <c r="AC11" s="4"/>
      <c r="AD11" s="4"/>
      <c r="AE11" s="4"/>
      <c r="AF11" s="4">
        <v>10</v>
      </c>
      <c r="AG11" s="4">
        <v>2</v>
      </c>
      <c r="AH11" s="4"/>
      <c r="AI11" s="4"/>
      <c r="AJ11" s="7"/>
      <c r="AK11" s="8"/>
    </row>
    <row r="12" spans="1:37" ht="12.75">
      <c r="A12" s="2">
        <v>10</v>
      </c>
      <c r="B12" s="2" t="s">
        <v>91</v>
      </c>
      <c r="C12" s="9">
        <f t="shared" si="0"/>
        <v>1164</v>
      </c>
      <c r="D12" s="4">
        <v>85</v>
      </c>
      <c r="E12" s="10">
        <f>C12/D12</f>
        <v>13.694117647058823</v>
      </c>
      <c r="F12" s="2">
        <v>1616153</v>
      </c>
      <c r="G12" s="10">
        <f>C12/F12*10000</f>
        <v>7.202288397200017</v>
      </c>
      <c r="H12" s="3">
        <v>15</v>
      </c>
      <c r="I12" s="3"/>
      <c r="J12" s="3"/>
      <c r="K12" s="3"/>
      <c r="L12" s="3"/>
      <c r="M12" s="3"/>
      <c r="N12" s="3"/>
      <c r="O12" s="3">
        <v>250</v>
      </c>
      <c r="P12" s="3">
        <v>144</v>
      </c>
      <c r="Q12" s="3">
        <v>30</v>
      </c>
      <c r="R12" s="3"/>
      <c r="S12" s="3"/>
      <c r="T12" s="3">
        <v>58</v>
      </c>
      <c r="U12" s="4">
        <v>1</v>
      </c>
      <c r="V12" s="4"/>
      <c r="W12" s="3">
        <v>16</v>
      </c>
      <c r="X12" s="3"/>
      <c r="Y12" s="3">
        <v>520</v>
      </c>
      <c r="Z12" s="3">
        <v>96</v>
      </c>
      <c r="AA12" s="3">
        <v>16</v>
      </c>
      <c r="AB12" s="4">
        <v>4</v>
      </c>
      <c r="AC12" s="4"/>
      <c r="AD12" s="4"/>
      <c r="AE12" s="4">
        <v>10</v>
      </c>
      <c r="AF12" s="4">
        <v>4</v>
      </c>
      <c r="AG12" s="4"/>
      <c r="AH12" s="4"/>
      <c r="AI12" s="4"/>
      <c r="AJ12" s="2"/>
      <c r="AK12" s="4"/>
    </row>
    <row r="13" spans="1:37" ht="12.75">
      <c r="A13" s="2">
        <v>11</v>
      </c>
      <c r="B13" s="2" t="s">
        <v>3</v>
      </c>
      <c r="C13" s="9">
        <f t="shared" si="0"/>
        <v>310.2</v>
      </c>
      <c r="D13" s="4"/>
      <c r="E13" s="10"/>
      <c r="F13" s="2"/>
      <c r="G13" s="10"/>
      <c r="H13" s="3">
        <v>25</v>
      </c>
      <c r="I13" s="3"/>
      <c r="J13" s="3"/>
      <c r="K13" s="3"/>
      <c r="L13" s="3"/>
      <c r="M13" s="3"/>
      <c r="N13" s="3"/>
      <c r="O13" s="3"/>
      <c r="P13" s="3">
        <v>24</v>
      </c>
      <c r="Q13" s="3">
        <v>9</v>
      </c>
      <c r="R13" s="3"/>
      <c r="S13" s="3"/>
      <c r="T13" s="3">
        <v>17</v>
      </c>
      <c r="U13" s="4">
        <v>7</v>
      </c>
      <c r="V13" s="4"/>
      <c r="W13" s="3">
        <v>2</v>
      </c>
      <c r="X13" s="3">
        <v>216</v>
      </c>
      <c r="Y13" s="3"/>
      <c r="Z13" s="3"/>
      <c r="AA13" s="3"/>
      <c r="AB13" s="4"/>
      <c r="AC13" s="4">
        <v>0.2</v>
      </c>
      <c r="AD13" s="4">
        <v>10</v>
      </c>
      <c r="AE13" s="4"/>
      <c r="AF13" s="4"/>
      <c r="AG13" s="4"/>
      <c r="AH13" s="4"/>
      <c r="AI13" s="4"/>
      <c r="AJ13" s="7"/>
      <c r="AK13" s="8"/>
    </row>
    <row r="14" spans="1:37" s="2" customFormat="1" ht="12.75">
      <c r="A14" s="2">
        <v>12</v>
      </c>
      <c r="B14" s="5" t="s">
        <v>92</v>
      </c>
      <c r="C14" s="9">
        <f t="shared" si="0"/>
        <v>1011.9</v>
      </c>
      <c r="D14" s="4">
        <v>43</v>
      </c>
      <c r="E14" s="10">
        <f>C14/D14</f>
        <v>23.532558139534885</v>
      </c>
      <c r="F14" s="4">
        <v>787331</v>
      </c>
      <c r="G14" s="10">
        <f>C14/F14*10000</f>
        <v>12.85228195003118</v>
      </c>
      <c r="H14" s="3">
        <v>5</v>
      </c>
      <c r="I14" s="3"/>
      <c r="J14" s="3"/>
      <c r="K14" s="3">
        <v>24</v>
      </c>
      <c r="L14" s="3"/>
      <c r="M14" s="3">
        <v>40</v>
      </c>
      <c r="N14" s="3">
        <v>8</v>
      </c>
      <c r="O14" s="3">
        <v>80</v>
      </c>
      <c r="P14" s="3">
        <v>208</v>
      </c>
      <c r="Q14" s="3">
        <v>127</v>
      </c>
      <c r="R14" s="3">
        <v>30</v>
      </c>
      <c r="S14" s="3">
        <v>98</v>
      </c>
      <c r="T14" s="3">
        <v>31</v>
      </c>
      <c r="U14" s="4">
        <v>38</v>
      </c>
      <c r="V14" s="4">
        <v>0.3</v>
      </c>
      <c r="W14" s="3"/>
      <c r="X14" s="3">
        <v>80</v>
      </c>
      <c r="Y14" s="3">
        <v>18</v>
      </c>
      <c r="Z14" s="3">
        <v>128</v>
      </c>
      <c r="AA14" s="3">
        <v>64</v>
      </c>
      <c r="AB14" s="4">
        <v>2</v>
      </c>
      <c r="AC14" s="4">
        <v>0.6</v>
      </c>
      <c r="AD14" s="4"/>
      <c r="AE14" s="4">
        <v>10</v>
      </c>
      <c r="AF14" s="4">
        <v>16</v>
      </c>
      <c r="AG14" s="4">
        <v>4</v>
      </c>
      <c r="AH14" s="4"/>
      <c r="AI14" s="4"/>
      <c r="AJ14" s="7"/>
      <c r="AK14" s="8"/>
    </row>
    <row r="15" spans="1:37" ht="12.75">
      <c r="A15" s="2"/>
      <c r="B15" s="2" t="s">
        <v>60</v>
      </c>
      <c r="C15" s="9">
        <f>SUM(C3:C14)</f>
        <v>15840.7</v>
      </c>
      <c r="D15" s="2"/>
      <c r="E15" s="10"/>
      <c r="F15" s="10"/>
      <c r="G15" s="10"/>
      <c r="H15" s="9">
        <f>SUM(H3:H14)</f>
        <v>165</v>
      </c>
      <c r="I15" s="9">
        <f aca="true" t="shared" si="3" ref="I15:AI15">SUM(I3:I14)</f>
        <v>60</v>
      </c>
      <c r="J15" s="9">
        <f t="shared" si="3"/>
        <v>32</v>
      </c>
      <c r="K15" s="9">
        <f t="shared" si="3"/>
        <v>72</v>
      </c>
      <c r="L15" s="9"/>
      <c r="M15" s="9">
        <f t="shared" si="3"/>
        <v>256</v>
      </c>
      <c r="N15" s="9">
        <f t="shared" si="3"/>
        <v>10</v>
      </c>
      <c r="O15" s="9">
        <f t="shared" si="3"/>
        <v>3568</v>
      </c>
      <c r="P15" s="9">
        <f t="shared" si="3"/>
        <v>1012</v>
      </c>
      <c r="Q15" s="9">
        <f t="shared" si="3"/>
        <v>988</v>
      </c>
      <c r="R15" s="9">
        <f t="shared" si="3"/>
        <v>282</v>
      </c>
      <c r="S15" s="9">
        <f t="shared" si="3"/>
        <v>158</v>
      </c>
      <c r="T15" s="9">
        <f t="shared" si="3"/>
        <v>781</v>
      </c>
      <c r="U15" s="9">
        <f t="shared" si="3"/>
        <v>327.5</v>
      </c>
      <c r="V15" s="9">
        <f t="shared" si="3"/>
        <v>0.8</v>
      </c>
      <c r="W15" s="9">
        <f t="shared" si="3"/>
        <v>410</v>
      </c>
      <c r="X15" s="9">
        <f t="shared" si="3"/>
        <v>5076</v>
      </c>
      <c r="Y15" s="9">
        <f t="shared" si="3"/>
        <v>1126</v>
      </c>
      <c r="Z15" s="9">
        <f t="shared" si="3"/>
        <v>704</v>
      </c>
      <c r="AA15" s="9">
        <f t="shared" si="3"/>
        <v>304</v>
      </c>
      <c r="AB15" s="9">
        <f t="shared" si="3"/>
        <v>23</v>
      </c>
      <c r="AC15" s="9">
        <f t="shared" si="3"/>
        <v>6.4</v>
      </c>
      <c r="AD15" s="9">
        <f t="shared" si="3"/>
        <v>35</v>
      </c>
      <c r="AE15" s="9">
        <f t="shared" si="3"/>
        <v>100</v>
      </c>
      <c r="AF15" s="9">
        <f t="shared" si="3"/>
        <v>160</v>
      </c>
      <c r="AG15" s="9">
        <f t="shared" si="3"/>
        <v>34</v>
      </c>
      <c r="AH15" s="9">
        <f t="shared" si="3"/>
        <v>90</v>
      </c>
      <c r="AI15" s="9">
        <f t="shared" si="3"/>
        <v>60</v>
      </c>
      <c r="AJ15" s="2"/>
      <c r="AK15" s="2"/>
    </row>
    <row r="16" spans="1:37" ht="12.75">
      <c r="A16" s="2"/>
      <c r="B16" s="2"/>
      <c r="C16" s="9"/>
      <c r="D16" s="2"/>
      <c r="E16" s="10"/>
      <c r="F16" s="10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2"/>
      <c r="B17" s="2"/>
      <c r="C17" s="9"/>
      <c r="D17" s="2"/>
      <c r="E17" s="10"/>
      <c r="F17" s="10"/>
      <c r="G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2"/>
      <c r="B18" s="2"/>
      <c r="C18" s="9"/>
      <c r="D18" s="2"/>
      <c r="E18" s="10"/>
      <c r="F18" s="10"/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2"/>
      <c r="B19" s="2"/>
      <c r="C19" s="9"/>
      <c r="D19" s="2"/>
      <c r="E19" s="10"/>
      <c r="F19" s="10"/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2"/>
      <c r="B20" s="2"/>
      <c r="C20" s="9"/>
      <c r="D20" s="2"/>
      <c r="E20" s="10"/>
      <c r="F20" s="10"/>
      <c r="G20" s="1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"/>
      <c r="B21" s="2"/>
      <c r="C21" s="9"/>
      <c r="D21" s="2"/>
      <c r="E21" s="10"/>
      <c r="F21" s="10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9"/>
      <c r="D22" s="2"/>
      <c r="E22" s="10"/>
      <c r="F22" s="10"/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</sheetData>
  <mergeCells count="8">
    <mergeCell ref="E1:E2"/>
    <mergeCell ref="H1:AI1"/>
    <mergeCell ref="A1:A2"/>
    <mergeCell ref="B1:B2"/>
    <mergeCell ref="C1:C2"/>
    <mergeCell ref="D1:D2"/>
    <mergeCell ref="F1:F2"/>
    <mergeCell ref="G1:G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AA18" sqref="AA18"/>
    </sheetView>
  </sheetViews>
  <sheetFormatPr defaultColWidth="9.140625" defaultRowHeight="12.75"/>
  <cols>
    <col min="1" max="1" width="4.00390625" style="2" bestFit="1" customWidth="1"/>
    <col min="2" max="2" width="50.140625" style="2" bestFit="1" customWidth="1"/>
    <col min="3" max="3" width="7.8515625" style="2" customWidth="1"/>
    <col min="4" max="4" width="11.28125" style="2" customWidth="1"/>
    <col min="5" max="5" width="9.28125" style="2" customWidth="1"/>
    <col min="6" max="6" width="8.8515625" style="2" customWidth="1"/>
    <col min="7" max="7" width="10.00390625" style="2" customWidth="1"/>
    <col min="8" max="8" width="3.00390625" style="2" bestFit="1" customWidth="1"/>
    <col min="9" max="9" width="4.00390625" style="2" bestFit="1" customWidth="1"/>
    <col min="10" max="10" width="3.00390625" style="2" bestFit="1" customWidth="1"/>
    <col min="11" max="11" width="4.00390625" style="2" bestFit="1" customWidth="1"/>
    <col min="12" max="12" width="3.00390625" style="2" bestFit="1" customWidth="1"/>
    <col min="13" max="13" width="4.00390625" style="2" bestFit="1" customWidth="1"/>
    <col min="14" max="14" width="3.00390625" style="2" bestFit="1" customWidth="1"/>
    <col min="15" max="15" width="5.00390625" style="2" bestFit="1" customWidth="1"/>
    <col min="16" max="16" width="5.57421875" style="2" bestFit="1" customWidth="1"/>
    <col min="17" max="18" width="4.00390625" style="2" bestFit="1" customWidth="1"/>
    <col min="19" max="19" width="3.00390625" style="2" bestFit="1" customWidth="1"/>
    <col min="20" max="20" width="4.00390625" style="2" bestFit="1" customWidth="1"/>
    <col min="21" max="21" width="6.00390625" style="2" bestFit="1" customWidth="1"/>
    <col min="22" max="22" width="4.7109375" style="2" customWidth="1"/>
    <col min="23" max="23" width="4.00390625" style="2" bestFit="1" customWidth="1"/>
    <col min="24" max="24" width="5.00390625" style="2" bestFit="1" customWidth="1"/>
    <col min="25" max="27" width="4.00390625" style="2" bestFit="1" customWidth="1"/>
    <col min="28" max="28" width="3.00390625" style="2" bestFit="1" customWidth="1"/>
    <col min="29" max="29" width="4.00390625" style="2" bestFit="1" customWidth="1"/>
    <col min="30" max="31" width="3.00390625" style="2" bestFit="1" customWidth="1"/>
    <col min="32" max="32" width="4.00390625" style="2" bestFit="1" customWidth="1"/>
    <col min="33" max="34" width="3.00390625" style="2" bestFit="1" customWidth="1"/>
    <col min="35" max="35" width="4.00390625" style="2" bestFit="1" customWidth="1"/>
    <col min="36" max="36" width="27.57421875" style="2" customWidth="1"/>
    <col min="37" max="37" width="22.7109375" style="2" bestFit="1" customWidth="1"/>
    <col min="38" max="16384" width="9.140625" style="2" customWidth="1"/>
  </cols>
  <sheetData>
    <row r="1" spans="1:35" ht="12.75" customHeight="1">
      <c r="A1" s="24" t="s">
        <v>4</v>
      </c>
      <c r="B1" s="23" t="s">
        <v>21</v>
      </c>
      <c r="C1" s="21" t="s">
        <v>54</v>
      </c>
      <c r="D1" s="21" t="s">
        <v>73</v>
      </c>
      <c r="E1" s="21" t="s">
        <v>80</v>
      </c>
      <c r="F1" s="27" t="s">
        <v>74</v>
      </c>
      <c r="G1" s="21" t="s">
        <v>81</v>
      </c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2.75">
      <c r="A2" s="25"/>
      <c r="B2" s="22"/>
      <c r="C2" s="22"/>
      <c r="D2" s="22"/>
      <c r="E2" s="22"/>
      <c r="F2" s="28"/>
      <c r="G2" s="22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</row>
    <row r="3" spans="1:37" ht="12.75">
      <c r="A3" s="2">
        <v>1</v>
      </c>
      <c r="B3" s="2" t="s">
        <v>96</v>
      </c>
      <c r="C3" s="9">
        <f aca="true" t="shared" si="0" ref="C3:C8">SUM(H3:AI3)</f>
        <v>1139.4</v>
      </c>
      <c r="D3" s="4">
        <v>33</v>
      </c>
      <c r="E3" s="10">
        <f>C3/D3</f>
        <v>34.52727272727273</v>
      </c>
      <c r="F3" s="2">
        <v>794488</v>
      </c>
      <c r="G3" s="10">
        <f>C3/F3*10000</f>
        <v>14.341311637180171</v>
      </c>
      <c r="I3" s="2">
        <v>20</v>
      </c>
      <c r="J3" s="2">
        <v>8</v>
      </c>
      <c r="K3" s="2">
        <v>12</v>
      </c>
      <c r="L3" s="2">
        <v>8</v>
      </c>
      <c r="M3" s="2">
        <v>24</v>
      </c>
      <c r="N3" s="2">
        <v>4</v>
      </c>
      <c r="O3" s="2">
        <v>300</v>
      </c>
      <c r="P3" s="2">
        <v>256</v>
      </c>
      <c r="R3" s="2">
        <v>6</v>
      </c>
      <c r="T3" s="2">
        <v>101</v>
      </c>
      <c r="U3" s="2">
        <v>5</v>
      </c>
      <c r="V3" s="2">
        <v>1</v>
      </c>
      <c r="Y3" s="2">
        <v>208</v>
      </c>
      <c r="Z3" s="2">
        <v>128</v>
      </c>
      <c r="AA3" s="2">
        <v>24</v>
      </c>
      <c r="AB3" s="2">
        <v>4</v>
      </c>
      <c r="AC3" s="2">
        <v>0.4</v>
      </c>
      <c r="AE3" s="2">
        <v>10</v>
      </c>
      <c r="AF3" s="2">
        <v>12</v>
      </c>
      <c r="AG3" s="2">
        <v>8</v>
      </c>
      <c r="AK3" s="4"/>
    </row>
    <row r="4" spans="1:37" ht="12.75">
      <c r="A4" s="2">
        <v>2</v>
      </c>
      <c r="B4" s="2" t="s">
        <v>97</v>
      </c>
      <c r="C4" s="9">
        <f t="shared" si="0"/>
        <v>306.5</v>
      </c>
      <c r="D4" s="4"/>
      <c r="E4" s="10"/>
      <c r="G4" s="10"/>
      <c r="H4" s="2">
        <v>5</v>
      </c>
      <c r="M4" s="2">
        <v>8</v>
      </c>
      <c r="O4" s="2">
        <v>110</v>
      </c>
      <c r="P4" s="2">
        <v>112</v>
      </c>
      <c r="Q4" s="2">
        <v>9</v>
      </c>
      <c r="T4" s="2">
        <v>15</v>
      </c>
      <c r="U4" s="2">
        <v>7</v>
      </c>
      <c r="V4" s="2">
        <v>0.5</v>
      </c>
      <c r="X4" s="2">
        <v>24</v>
      </c>
      <c r="AA4" s="2">
        <v>8</v>
      </c>
      <c r="AB4" s="2">
        <v>2</v>
      </c>
      <c r="AF4" s="2">
        <v>6</v>
      </c>
      <c r="AK4" s="4"/>
    </row>
    <row r="5" spans="1:37" ht="12.75">
      <c r="A5" s="2">
        <v>3</v>
      </c>
      <c r="B5" s="2" t="s">
        <v>48</v>
      </c>
      <c r="C5" s="9">
        <f t="shared" si="0"/>
        <v>2902.2</v>
      </c>
      <c r="D5" s="4">
        <v>149</v>
      </c>
      <c r="E5" s="10">
        <f>C5/D5</f>
        <v>19.477852348993288</v>
      </c>
      <c r="F5" s="2">
        <v>3374263</v>
      </c>
      <c r="G5" s="10">
        <f>C5/F5*10000</f>
        <v>8.600989312332796</v>
      </c>
      <c r="H5" s="2">
        <v>5</v>
      </c>
      <c r="I5" s="2">
        <v>60</v>
      </c>
      <c r="J5" s="2">
        <v>40</v>
      </c>
      <c r="M5" s="2">
        <v>8</v>
      </c>
      <c r="N5" s="2">
        <v>2</v>
      </c>
      <c r="O5" s="2">
        <v>1090</v>
      </c>
      <c r="P5" s="2">
        <v>88</v>
      </c>
      <c r="Q5" s="2">
        <v>36</v>
      </c>
      <c r="R5" s="2">
        <v>261</v>
      </c>
      <c r="S5" s="2">
        <v>20</v>
      </c>
      <c r="T5" s="2">
        <v>90</v>
      </c>
      <c r="U5" s="2">
        <v>3</v>
      </c>
      <c r="W5" s="2">
        <v>560</v>
      </c>
      <c r="X5" s="2">
        <v>169</v>
      </c>
      <c r="Y5" s="2">
        <v>192</v>
      </c>
      <c r="Z5" s="2">
        <v>128</v>
      </c>
      <c r="AA5" s="2">
        <v>24</v>
      </c>
      <c r="AC5" s="2">
        <v>0.2</v>
      </c>
      <c r="AE5" s="2">
        <v>10</v>
      </c>
      <c r="AF5" s="2">
        <v>76</v>
      </c>
      <c r="AH5" s="2">
        <v>40</v>
      </c>
      <c r="AK5" s="4"/>
    </row>
    <row r="6" spans="1:37" ht="12.75">
      <c r="A6" s="2">
        <v>4</v>
      </c>
      <c r="B6" s="2" t="s">
        <v>47</v>
      </c>
      <c r="C6" s="9">
        <f t="shared" si="0"/>
        <v>563</v>
      </c>
      <c r="D6" s="4"/>
      <c r="E6" s="10"/>
      <c r="G6" s="10"/>
      <c r="I6" s="2">
        <v>20</v>
      </c>
      <c r="N6" s="2">
        <v>2</v>
      </c>
      <c r="O6" s="2">
        <v>370</v>
      </c>
      <c r="Q6" s="2">
        <v>12</v>
      </c>
      <c r="R6" s="2">
        <v>6</v>
      </c>
      <c r="T6" s="2">
        <v>20</v>
      </c>
      <c r="U6" s="2">
        <v>3</v>
      </c>
      <c r="W6" s="2">
        <v>24</v>
      </c>
      <c r="X6" s="2">
        <v>32</v>
      </c>
      <c r="Z6" s="2">
        <v>16</v>
      </c>
      <c r="AA6" s="2">
        <v>8</v>
      </c>
      <c r="AF6" s="2">
        <v>50</v>
      </c>
      <c r="AK6" s="4"/>
    </row>
    <row r="7" spans="1:37" ht="12.75">
      <c r="A7" s="2">
        <v>5</v>
      </c>
      <c r="B7" s="6" t="s">
        <v>13</v>
      </c>
      <c r="C7" s="9">
        <f t="shared" si="0"/>
        <v>1263.1</v>
      </c>
      <c r="D7" s="4">
        <v>46</v>
      </c>
      <c r="E7" s="10">
        <f>C7/D7</f>
        <v>27.458695652173912</v>
      </c>
      <c r="F7" s="2">
        <v>1208406</v>
      </c>
      <c r="G7" s="10">
        <f>C7/F7*10000</f>
        <v>10.4526127808038</v>
      </c>
      <c r="H7" s="2">
        <v>5</v>
      </c>
      <c r="I7" s="2">
        <v>20</v>
      </c>
      <c r="L7" s="2">
        <v>4</v>
      </c>
      <c r="M7" s="2">
        <v>48</v>
      </c>
      <c r="O7" s="2">
        <v>410</v>
      </c>
      <c r="P7" s="2">
        <v>240</v>
      </c>
      <c r="Q7" s="2">
        <v>84</v>
      </c>
      <c r="R7" s="2">
        <v>15</v>
      </c>
      <c r="S7" s="2">
        <v>4</v>
      </c>
      <c r="T7" s="2">
        <v>54</v>
      </c>
      <c r="U7" s="2">
        <v>21</v>
      </c>
      <c r="V7" s="2">
        <v>0.1</v>
      </c>
      <c r="W7" s="2">
        <v>32</v>
      </c>
      <c r="X7" s="2">
        <v>224</v>
      </c>
      <c r="Z7" s="2">
        <v>32</v>
      </c>
      <c r="AA7" s="2">
        <v>16</v>
      </c>
      <c r="AE7" s="2">
        <v>10</v>
      </c>
      <c r="AF7" s="2">
        <v>30</v>
      </c>
      <c r="AG7" s="2">
        <v>4</v>
      </c>
      <c r="AH7" s="2">
        <v>10</v>
      </c>
      <c r="AK7" s="4"/>
    </row>
    <row r="8" spans="1:37" ht="12.75">
      <c r="A8" s="2">
        <v>6</v>
      </c>
      <c r="B8" s="2" t="s">
        <v>16</v>
      </c>
      <c r="C8" s="9">
        <f t="shared" si="0"/>
        <v>198</v>
      </c>
      <c r="D8" s="4">
        <v>5</v>
      </c>
      <c r="E8" s="10">
        <f>C8/D8</f>
        <v>39.6</v>
      </c>
      <c r="G8" s="10"/>
      <c r="H8" s="2">
        <v>5</v>
      </c>
      <c r="O8" s="2">
        <v>40</v>
      </c>
      <c r="P8" s="2">
        <v>56</v>
      </c>
      <c r="Q8" s="2">
        <v>15</v>
      </c>
      <c r="T8" s="2">
        <v>14</v>
      </c>
      <c r="U8" s="2">
        <v>3</v>
      </c>
      <c r="X8" s="2">
        <v>4</v>
      </c>
      <c r="Y8" s="2">
        <v>16</v>
      </c>
      <c r="Z8" s="2">
        <v>16</v>
      </c>
      <c r="AF8" s="2">
        <v>14</v>
      </c>
      <c r="AI8" s="2">
        <v>15</v>
      </c>
      <c r="AK8" s="4"/>
    </row>
    <row r="9" spans="2:35" ht="12.75">
      <c r="B9" s="2" t="s">
        <v>60</v>
      </c>
      <c r="C9" s="9">
        <f>SUM(C3:C8)</f>
        <v>6372.200000000001</v>
      </c>
      <c r="E9" s="10"/>
      <c r="F9" s="10"/>
      <c r="G9" s="10"/>
      <c r="H9" s="9">
        <f>SUM(H3:H8)</f>
        <v>20</v>
      </c>
      <c r="I9" s="9">
        <f aca="true" t="shared" si="1" ref="I9:AI9">SUM(I3:I8)</f>
        <v>120</v>
      </c>
      <c r="J9" s="9">
        <f t="shared" si="1"/>
        <v>48</v>
      </c>
      <c r="K9" s="9">
        <f t="shared" si="1"/>
        <v>12</v>
      </c>
      <c r="L9" s="9">
        <f t="shared" si="1"/>
        <v>12</v>
      </c>
      <c r="M9" s="9">
        <f t="shared" si="1"/>
        <v>88</v>
      </c>
      <c r="N9" s="9">
        <f t="shared" si="1"/>
        <v>8</v>
      </c>
      <c r="O9" s="9">
        <f t="shared" si="1"/>
        <v>2320</v>
      </c>
      <c r="P9" s="9">
        <f t="shared" si="1"/>
        <v>752</v>
      </c>
      <c r="Q9" s="9">
        <f t="shared" si="1"/>
        <v>156</v>
      </c>
      <c r="R9" s="9">
        <f t="shared" si="1"/>
        <v>288</v>
      </c>
      <c r="S9" s="9">
        <f t="shared" si="1"/>
        <v>24</v>
      </c>
      <c r="T9" s="9">
        <f t="shared" si="1"/>
        <v>294</v>
      </c>
      <c r="U9" s="9">
        <f t="shared" si="1"/>
        <v>42</v>
      </c>
      <c r="V9" s="9">
        <f t="shared" si="1"/>
        <v>1.6</v>
      </c>
      <c r="W9" s="9">
        <f t="shared" si="1"/>
        <v>616</v>
      </c>
      <c r="X9" s="9">
        <f t="shared" si="1"/>
        <v>453</v>
      </c>
      <c r="Y9" s="9">
        <f t="shared" si="1"/>
        <v>416</v>
      </c>
      <c r="Z9" s="9">
        <f t="shared" si="1"/>
        <v>320</v>
      </c>
      <c r="AA9" s="9">
        <f t="shared" si="1"/>
        <v>80</v>
      </c>
      <c r="AB9" s="9">
        <f t="shared" si="1"/>
        <v>6</v>
      </c>
      <c r="AC9" s="9">
        <f t="shared" si="1"/>
        <v>0.6000000000000001</v>
      </c>
      <c r="AD9" s="9"/>
      <c r="AE9" s="9">
        <f t="shared" si="1"/>
        <v>30</v>
      </c>
      <c r="AF9" s="9">
        <f t="shared" si="1"/>
        <v>188</v>
      </c>
      <c r="AG9" s="9">
        <f t="shared" si="1"/>
        <v>12</v>
      </c>
      <c r="AH9" s="9">
        <f t="shared" si="1"/>
        <v>50</v>
      </c>
      <c r="AI9" s="9">
        <f t="shared" si="1"/>
        <v>15</v>
      </c>
    </row>
    <row r="10" spans="3:7" ht="12.75">
      <c r="C10" s="9"/>
      <c r="E10" s="10"/>
      <c r="F10" s="10"/>
      <c r="G10" s="10"/>
    </row>
    <row r="11" spans="3:7" ht="12.75">
      <c r="C11" s="9"/>
      <c r="E11" s="10"/>
      <c r="F11" s="10"/>
      <c r="G11" s="10"/>
    </row>
    <row r="12" spans="3:7" ht="12.75">
      <c r="C12" s="9"/>
      <c r="E12" s="10"/>
      <c r="F12" s="10"/>
      <c r="G12" s="10"/>
    </row>
    <row r="13" spans="3:7" ht="12.75">
      <c r="C13" s="9"/>
      <c r="E13" s="10"/>
      <c r="F13" s="10"/>
      <c r="G13" s="10"/>
    </row>
    <row r="14" spans="3:7" ht="12.75">
      <c r="C14" s="9"/>
      <c r="E14" s="10"/>
      <c r="F14" s="10"/>
      <c r="G14" s="10"/>
    </row>
    <row r="15" spans="3:7" ht="12.75">
      <c r="C15" s="9"/>
      <c r="E15" s="10"/>
      <c r="F15" s="10"/>
      <c r="G15" s="10"/>
    </row>
    <row r="16" spans="3:7" ht="12.75">
      <c r="C16" s="9"/>
      <c r="E16" s="10"/>
      <c r="F16" s="10"/>
      <c r="G16" s="10"/>
    </row>
    <row r="17" spans="3:7" ht="12.75">
      <c r="C17" s="9"/>
      <c r="E17" s="10"/>
      <c r="F17" s="10"/>
      <c r="G17" s="10"/>
    </row>
  </sheetData>
  <mergeCells count="8">
    <mergeCell ref="E1:E2"/>
    <mergeCell ref="H1:AI1"/>
    <mergeCell ref="A1:A2"/>
    <mergeCell ref="B1:B2"/>
    <mergeCell ref="C1:C2"/>
    <mergeCell ref="D1:D2"/>
    <mergeCell ref="F1:F2"/>
    <mergeCell ref="G1:G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36"/>
  <sheetViews>
    <sheetView workbookViewId="0" topLeftCell="G1">
      <selection activeCell="H11" sqref="H11:AI11"/>
    </sheetView>
  </sheetViews>
  <sheetFormatPr defaultColWidth="9.140625" defaultRowHeight="12.75"/>
  <cols>
    <col min="1" max="1" width="5.28125" style="2" customWidth="1"/>
    <col min="2" max="2" width="57.00390625" style="2" bestFit="1" customWidth="1"/>
    <col min="3" max="3" width="7.8515625" style="2" customWidth="1"/>
    <col min="4" max="4" width="12.00390625" style="2" customWidth="1"/>
    <col min="5" max="5" width="10.140625" style="2" customWidth="1"/>
    <col min="6" max="6" width="8.8515625" style="2" customWidth="1"/>
    <col min="7" max="7" width="11.8515625" style="2" customWidth="1"/>
    <col min="8" max="8" width="3.00390625" style="2" bestFit="1" customWidth="1"/>
    <col min="9" max="9" width="4.00390625" style="2" bestFit="1" customWidth="1"/>
    <col min="10" max="10" width="3.00390625" style="2" bestFit="1" customWidth="1"/>
    <col min="11" max="11" width="4.00390625" style="2" bestFit="1" customWidth="1"/>
    <col min="12" max="12" width="3.00390625" style="2" bestFit="1" customWidth="1"/>
    <col min="13" max="13" width="4.00390625" style="2" bestFit="1" customWidth="1"/>
    <col min="14" max="14" width="3.00390625" style="2" bestFit="1" customWidth="1"/>
    <col min="15" max="15" width="5.00390625" style="2" bestFit="1" customWidth="1"/>
    <col min="16" max="16" width="5.57421875" style="2" bestFit="1" customWidth="1"/>
    <col min="17" max="20" width="4.00390625" style="2" bestFit="1" customWidth="1"/>
    <col min="21" max="21" width="6.00390625" style="2" bestFit="1" customWidth="1"/>
    <col min="22" max="22" width="4.7109375" style="2" customWidth="1"/>
    <col min="23" max="23" width="4.00390625" style="2" bestFit="1" customWidth="1"/>
    <col min="24" max="24" width="5.00390625" style="2" bestFit="1" customWidth="1"/>
    <col min="25" max="27" width="4.00390625" style="2" bestFit="1" customWidth="1"/>
    <col min="28" max="28" width="3.00390625" style="2" bestFit="1" customWidth="1"/>
    <col min="29" max="29" width="4.00390625" style="2" bestFit="1" customWidth="1"/>
    <col min="30" max="34" width="3.00390625" style="2" bestFit="1" customWidth="1"/>
    <col min="35" max="35" width="4.28125" style="2" customWidth="1"/>
    <col min="36" max="36" width="10.8515625" style="2" bestFit="1" customWidth="1"/>
    <col min="37" max="37" width="11.7109375" style="2" bestFit="1" customWidth="1"/>
    <col min="38" max="39" width="9.140625" style="2" customWidth="1"/>
    <col min="40" max="40" width="10.8515625" style="2" bestFit="1" customWidth="1"/>
    <col min="41" max="41" width="12.57421875" style="2" customWidth="1"/>
    <col min="42" max="16384" width="9.140625" style="2" customWidth="1"/>
  </cols>
  <sheetData>
    <row r="1" spans="1:41" ht="12.75" customHeight="1">
      <c r="A1" s="24" t="s">
        <v>4</v>
      </c>
      <c r="B1" s="23" t="s">
        <v>21</v>
      </c>
      <c r="C1" s="21" t="s">
        <v>54</v>
      </c>
      <c r="D1" s="21" t="s">
        <v>73</v>
      </c>
      <c r="E1" s="21" t="s">
        <v>80</v>
      </c>
      <c r="F1" s="27" t="s">
        <v>74</v>
      </c>
      <c r="G1" s="21" t="s">
        <v>81</v>
      </c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0"/>
      <c r="AK1" s="20"/>
      <c r="AL1" s="21"/>
      <c r="AM1" s="20"/>
      <c r="AN1" s="20"/>
      <c r="AO1" s="21"/>
    </row>
    <row r="2" spans="1:41" ht="12.75">
      <c r="A2" s="25"/>
      <c r="B2" s="22"/>
      <c r="C2" s="22"/>
      <c r="D2" s="22"/>
      <c r="E2" s="22"/>
      <c r="F2" s="28"/>
      <c r="G2" s="22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  <c r="AJ2" s="20"/>
      <c r="AK2" s="20"/>
      <c r="AL2" s="22"/>
      <c r="AM2" s="20"/>
      <c r="AN2" s="20"/>
      <c r="AO2" s="22"/>
    </row>
    <row r="3" spans="1:41" ht="12.75">
      <c r="A3" s="2">
        <v>1</v>
      </c>
      <c r="B3" s="2" t="s">
        <v>56</v>
      </c>
      <c r="C3" s="9">
        <f aca="true" t="shared" si="0" ref="C3:C9">SUM(H3:AI3)</f>
        <v>1566.9</v>
      </c>
      <c r="D3" s="2">
        <v>48</v>
      </c>
      <c r="E3" s="10">
        <f>C3/D3</f>
        <v>32.643750000000004</v>
      </c>
      <c r="F3" s="2">
        <v>1057449</v>
      </c>
      <c r="G3" s="10">
        <f>C3/F3*10000</f>
        <v>14.817735890808919</v>
      </c>
      <c r="H3" s="2">
        <v>20</v>
      </c>
      <c r="I3" s="2">
        <v>20</v>
      </c>
      <c r="K3" s="2">
        <v>12</v>
      </c>
      <c r="M3" s="2">
        <v>64</v>
      </c>
      <c r="O3" s="2">
        <v>120</v>
      </c>
      <c r="P3" s="2">
        <v>280</v>
      </c>
      <c r="Q3" s="2">
        <v>330</v>
      </c>
      <c r="R3" s="2">
        <v>3</v>
      </c>
      <c r="S3" s="2">
        <v>30</v>
      </c>
      <c r="T3" s="2">
        <v>26</v>
      </c>
      <c r="U3" s="2">
        <v>41.5</v>
      </c>
      <c r="W3" s="2">
        <v>32</v>
      </c>
      <c r="X3" s="2">
        <v>160</v>
      </c>
      <c r="Y3" s="2">
        <v>256</v>
      </c>
      <c r="Z3" s="2">
        <v>48</v>
      </c>
      <c r="AA3" s="2">
        <v>40</v>
      </c>
      <c r="AC3" s="2">
        <v>0.4</v>
      </c>
      <c r="AE3" s="2">
        <v>60</v>
      </c>
      <c r="AF3" s="2">
        <v>20</v>
      </c>
      <c r="AG3" s="2">
        <v>4</v>
      </c>
      <c r="AO3" s="2">
        <v>89498</v>
      </c>
    </row>
    <row r="4" spans="1:41" ht="12.75">
      <c r="A4" s="2">
        <v>2</v>
      </c>
      <c r="B4" s="2" t="s">
        <v>57</v>
      </c>
      <c r="C4" s="9">
        <f t="shared" si="0"/>
        <v>801.4</v>
      </c>
      <c r="D4" s="2">
        <v>93</v>
      </c>
      <c r="E4" s="10">
        <f>C4/D4</f>
        <v>8.617204301075269</v>
      </c>
      <c r="F4" s="2">
        <v>1910612</v>
      </c>
      <c r="G4" s="10">
        <f>C4/F4*10000</f>
        <v>4.194467531869369</v>
      </c>
      <c r="H4" s="2">
        <v>5</v>
      </c>
      <c r="O4" s="2">
        <v>80</v>
      </c>
      <c r="P4" s="2">
        <v>136</v>
      </c>
      <c r="Q4" s="2">
        <v>9</v>
      </c>
      <c r="S4" s="2">
        <v>78</v>
      </c>
      <c r="T4" s="2">
        <v>37</v>
      </c>
      <c r="U4" s="2">
        <v>5.5</v>
      </c>
      <c r="V4" s="2">
        <v>0.5</v>
      </c>
      <c r="W4" s="2">
        <v>6</v>
      </c>
      <c r="X4" s="2">
        <v>16</v>
      </c>
      <c r="Y4" s="2">
        <v>208</v>
      </c>
      <c r="Z4" s="2">
        <v>80</v>
      </c>
      <c r="AA4" s="2">
        <v>120</v>
      </c>
      <c r="AB4" s="2">
        <v>2</v>
      </c>
      <c r="AC4" s="2">
        <v>0.4</v>
      </c>
      <c r="AE4" s="2">
        <v>10</v>
      </c>
      <c r="AF4" s="2">
        <v>6</v>
      </c>
      <c r="AG4" s="2">
        <v>2</v>
      </c>
      <c r="AO4" s="2">
        <v>211300</v>
      </c>
    </row>
    <row r="5" spans="1:37" ht="12.75">
      <c r="A5" s="2">
        <v>3</v>
      </c>
      <c r="B5" s="2" t="s">
        <v>17</v>
      </c>
      <c r="C5" s="9">
        <f t="shared" si="0"/>
        <v>865</v>
      </c>
      <c r="D5" s="4">
        <v>24.5</v>
      </c>
      <c r="E5" s="10">
        <f>C5/D5</f>
        <v>35.30612244897959</v>
      </c>
      <c r="F5" s="2">
        <v>477394</v>
      </c>
      <c r="G5" s="10">
        <f>C5/F5*10000</f>
        <v>18.119205519968833</v>
      </c>
      <c r="N5" s="2">
        <v>6</v>
      </c>
      <c r="O5" s="2">
        <v>360</v>
      </c>
      <c r="P5" s="2">
        <v>40</v>
      </c>
      <c r="Q5" s="2">
        <v>93</v>
      </c>
      <c r="Y5" s="2">
        <v>244</v>
      </c>
      <c r="Z5" s="2">
        <v>96</v>
      </c>
      <c r="AA5" s="2">
        <v>16</v>
      </c>
      <c r="AF5" s="2">
        <v>6</v>
      </c>
      <c r="AG5" s="2">
        <v>4</v>
      </c>
      <c r="AK5" s="4"/>
    </row>
    <row r="6" spans="1:37" ht="12.75">
      <c r="A6" s="2">
        <v>4</v>
      </c>
      <c r="B6" s="2" t="s">
        <v>19</v>
      </c>
      <c r="C6" s="9">
        <f t="shared" si="0"/>
        <v>1219</v>
      </c>
      <c r="D6" s="4"/>
      <c r="E6" s="10"/>
      <c r="G6" s="10"/>
      <c r="H6" s="2">
        <v>20</v>
      </c>
      <c r="J6" s="2">
        <v>16</v>
      </c>
      <c r="M6" s="2">
        <v>24</v>
      </c>
      <c r="O6" s="2">
        <v>790</v>
      </c>
      <c r="P6" s="2">
        <v>32</v>
      </c>
      <c r="Q6" s="2">
        <v>96</v>
      </c>
      <c r="W6" s="2">
        <v>18</v>
      </c>
      <c r="X6" s="2">
        <v>94</v>
      </c>
      <c r="Y6" s="2">
        <v>36</v>
      </c>
      <c r="Z6" s="2">
        <v>32</v>
      </c>
      <c r="AA6" s="2">
        <v>16</v>
      </c>
      <c r="AB6" s="2">
        <v>2</v>
      </c>
      <c r="AF6" s="2">
        <v>6</v>
      </c>
      <c r="AG6" s="2">
        <v>12</v>
      </c>
      <c r="AH6" s="2">
        <v>10</v>
      </c>
      <c r="AI6" s="2">
        <v>15</v>
      </c>
      <c r="AK6" s="4"/>
    </row>
    <row r="7" spans="1:37" ht="12.75">
      <c r="A7" s="2">
        <v>5</v>
      </c>
      <c r="B7" s="2" t="s">
        <v>14</v>
      </c>
      <c r="C7" s="9">
        <f t="shared" si="0"/>
        <v>1183</v>
      </c>
      <c r="D7" s="4"/>
      <c r="E7" s="10"/>
      <c r="G7" s="10"/>
      <c r="J7" s="2">
        <v>8</v>
      </c>
      <c r="N7" s="2">
        <v>6</v>
      </c>
      <c r="O7" s="2">
        <v>530</v>
      </c>
      <c r="P7" s="2">
        <v>128</v>
      </c>
      <c r="Q7" s="2">
        <v>114</v>
      </c>
      <c r="R7" s="2">
        <v>3</v>
      </c>
      <c r="T7" s="2">
        <v>13</v>
      </c>
      <c r="U7" s="2">
        <v>4</v>
      </c>
      <c r="W7" s="2">
        <v>96</v>
      </c>
      <c r="X7" s="2">
        <v>192</v>
      </c>
      <c r="Y7" s="2">
        <v>16</v>
      </c>
      <c r="Z7" s="2">
        <v>16</v>
      </c>
      <c r="AA7" s="2">
        <v>24</v>
      </c>
      <c r="AF7" s="2">
        <v>8</v>
      </c>
      <c r="AG7" s="2">
        <v>10</v>
      </c>
      <c r="AI7" s="2">
        <v>15</v>
      </c>
      <c r="AK7" s="4"/>
    </row>
    <row r="8" spans="1:37" ht="12.75">
      <c r="A8" s="2">
        <v>6</v>
      </c>
      <c r="B8" s="2" t="s">
        <v>20</v>
      </c>
      <c r="C8" s="9">
        <f t="shared" si="0"/>
        <v>267</v>
      </c>
      <c r="D8" s="4"/>
      <c r="E8" s="10"/>
      <c r="G8" s="10"/>
      <c r="L8" s="2">
        <v>4</v>
      </c>
      <c r="M8" s="2">
        <v>16</v>
      </c>
      <c r="O8" s="2">
        <v>160</v>
      </c>
      <c r="Q8" s="2">
        <v>12</v>
      </c>
      <c r="AI8" s="2">
        <v>75</v>
      </c>
      <c r="AK8" s="4"/>
    </row>
    <row r="9" spans="1:37" ht="12.75">
      <c r="A9" s="2">
        <v>7</v>
      </c>
      <c r="B9" s="2" t="s">
        <v>18</v>
      </c>
      <c r="C9" s="9">
        <f t="shared" si="0"/>
        <v>251</v>
      </c>
      <c r="D9" s="4"/>
      <c r="E9" s="10"/>
      <c r="G9" s="10"/>
      <c r="M9" s="2">
        <v>16</v>
      </c>
      <c r="O9" s="2">
        <v>190</v>
      </c>
      <c r="P9" s="2">
        <v>24</v>
      </c>
      <c r="Q9" s="2">
        <v>9</v>
      </c>
      <c r="X9" s="2">
        <v>4</v>
      </c>
      <c r="Y9" s="2">
        <v>8</v>
      </c>
      <c r="AK9" s="4"/>
    </row>
    <row r="10" spans="1:41" ht="12.75">
      <c r="A10" s="2">
        <v>8</v>
      </c>
      <c r="B10" s="2" t="s">
        <v>15</v>
      </c>
      <c r="C10" s="9">
        <f>SUM(H10:AI10)</f>
        <v>1157</v>
      </c>
      <c r="D10" s="4">
        <v>56</v>
      </c>
      <c r="E10" s="10">
        <f>C10/D10</f>
        <v>20.660714285714285</v>
      </c>
      <c r="F10" s="2">
        <v>1139412</v>
      </c>
      <c r="G10" s="10">
        <f>C10/F10*10000</f>
        <v>10.154360319182175</v>
      </c>
      <c r="I10" s="2">
        <v>20</v>
      </c>
      <c r="K10" s="2">
        <v>12</v>
      </c>
      <c r="M10" s="2">
        <v>24</v>
      </c>
      <c r="O10" s="2">
        <v>400</v>
      </c>
      <c r="P10" s="2">
        <v>104</v>
      </c>
      <c r="Q10" s="2">
        <v>114</v>
      </c>
      <c r="W10" s="2">
        <v>32</v>
      </c>
      <c r="X10" s="2">
        <v>304</v>
      </c>
      <c r="Y10" s="2">
        <v>32</v>
      </c>
      <c r="Z10" s="2">
        <v>16</v>
      </c>
      <c r="AE10" s="2">
        <v>10</v>
      </c>
      <c r="AF10" s="2">
        <v>6</v>
      </c>
      <c r="AG10" s="2">
        <v>8</v>
      </c>
      <c r="AI10" s="2">
        <v>75</v>
      </c>
      <c r="AK10" s="4"/>
      <c r="AO10" s="2">
        <v>6583</v>
      </c>
    </row>
    <row r="11" spans="2:41" ht="12.75">
      <c r="B11" s="2" t="s">
        <v>60</v>
      </c>
      <c r="C11" s="19">
        <f>SUM(C3:C10)</f>
        <v>7310.3</v>
      </c>
      <c r="E11" s="10"/>
      <c r="G11" s="10"/>
      <c r="H11" s="2">
        <f>SUM(H3:H10)</f>
        <v>45</v>
      </c>
      <c r="I11" s="2">
        <f aca="true" t="shared" si="1" ref="I11:AO11">SUM(I3:I10)</f>
        <v>40</v>
      </c>
      <c r="J11" s="2">
        <f t="shared" si="1"/>
        <v>24</v>
      </c>
      <c r="K11" s="2">
        <f t="shared" si="1"/>
        <v>24</v>
      </c>
      <c r="L11" s="2">
        <f t="shared" si="1"/>
        <v>4</v>
      </c>
      <c r="M11" s="2">
        <f t="shared" si="1"/>
        <v>144</v>
      </c>
      <c r="N11" s="2">
        <f t="shared" si="1"/>
        <v>12</v>
      </c>
      <c r="O11" s="2">
        <f t="shared" si="1"/>
        <v>2630</v>
      </c>
      <c r="P11" s="2">
        <f t="shared" si="1"/>
        <v>744</v>
      </c>
      <c r="Q11" s="2">
        <f t="shared" si="1"/>
        <v>777</v>
      </c>
      <c r="R11" s="2">
        <f t="shared" si="1"/>
        <v>6</v>
      </c>
      <c r="S11" s="2">
        <f t="shared" si="1"/>
        <v>108</v>
      </c>
      <c r="T11" s="2">
        <f t="shared" si="1"/>
        <v>76</v>
      </c>
      <c r="U11" s="2">
        <f t="shared" si="1"/>
        <v>51</v>
      </c>
      <c r="V11" s="2">
        <f t="shared" si="1"/>
        <v>0.5</v>
      </c>
      <c r="W11" s="2">
        <f t="shared" si="1"/>
        <v>184</v>
      </c>
      <c r="X11" s="2">
        <f t="shared" si="1"/>
        <v>770</v>
      </c>
      <c r="Y11" s="2">
        <f t="shared" si="1"/>
        <v>800</v>
      </c>
      <c r="Z11" s="2">
        <f t="shared" si="1"/>
        <v>288</v>
      </c>
      <c r="AA11" s="2">
        <f t="shared" si="1"/>
        <v>216</v>
      </c>
      <c r="AB11" s="2">
        <f t="shared" si="1"/>
        <v>4</v>
      </c>
      <c r="AC11" s="2">
        <f t="shared" si="1"/>
        <v>0.8</v>
      </c>
      <c r="AE11" s="2">
        <f t="shared" si="1"/>
        <v>80</v>
      </c>
      <c r="AF11" s="2">
        <f t="shared" si="1"/>
        <v>52</v>
      </c>
      <c r="AG11" s="2">
        <f t="shared" si="1"/>
        <v>40</v>
      </c>
      <c r="AH11" s="2">
        <f t="shared" si="1"/>
        <v>10</v>
      </c>
      <c r="AI11" s="2">
        <f t="shared" si="1"/>
        <v>180</v>
      </c>
      <c r="AN11" s="2">
        <f t="shared" si="1"/>
        <v>0</v>
      </c>
      <c r="AO11" s="2">
        <f t="shared" si="1"/>
        <v>307381</v>
      </c>
    </row>
    <row r="12" spans="3:7" ht="12.75">
      <c r="C12" s="9"/>
      <c r="E12" s="10"/>
      <c r="G12" s="10"/>
    </row>
    <row r="13" spans="3:7" ht="12.75">
      <c r="C13" s="9"/>
      <c r="E13" s="10"/>
      <c r="G13" s="10"/>
    </row>
    <row r="15" spans="3:7" ht="12.75">
      <c r="C15" s="9"/>
      <c r="E15" s="10"/>
      <c r="G15" s="10"/>
    </row>
    <row r="16" spans="3:7" ht="12.75">
      <c r="C16" s="9"/>
      <c r="E16" s="10"/>
      <c r="G16" s="10"/>
    </row>
    <row r="17" spans="3:7" ht="12.75">
      <c r="C17" s="9"/>
      <c r="E17" s="10"/>
      <c r="G17" s="10"/>
    </row>
    <row r="18" spans="3:7" ht="12.75">
      <c r="C18" s="9"/>
      <c r="E18" s="10"/>
      <c r="G18" s="10"/>
    </row>
    <row r="19" spans="3:7" ht="12.75">
      <c r="C19" s="9"/>
      <c r="E19" s="10"/>
      <c r="G19" s="10"/>
    </row>
    <row r="20" spans="3:7" ht="12.75">
      <c r="C20" s="9"/>
      <c r="E20" s="10"/>
      <c r="G20" s="10"/>
    </row>
    <row r="21" spans="3:7" ht="12.75">
      <c r="C21" s="9"/>
      <c r="E21" s="10"/>
      <c r="G21" s="10"/>
    </row>
    <row r="22" spans="3:7" ht="14.25" customHeight="1">
      <c r="C22" s="9"/>
      <c r="E22" s="10"/>
      <c r="G22" s="10"/>
    </row>
    <row r="23" spans="3:7" ht="12.75">
      <c r="C23" s="9"/>
      <c r="E23" s="10"/>
      <c r="G23" s="10"/>
    </row>
    <row r="24" spans="3:7" ht="12.75">
      <c r="C24" s="9"/>
      <c r="E24" s="10"/>
      <c r="G24" s="10"/>
    </row>
    <row r="26" spans="3:7" ht="12.75">
      <c r="C26" s="9"/>
      <c r="E26" s="10"/>
      <c r="G26" s="10"/>
    </row>
    <row r="27" spans="3:7" ht="12.75">
      <c r="C27" s="9"/>
      <c r="E27" s="10"/>
      <c r="G27" s="10"/>
    </row>
    <row r="28" spans="3:7" ht="12.75">
      <c r="C28" s="9"/>
      <c r="E28" s="10"/>
      <c r="G28" s="10"/>
    </row>
    <row r="29" spans="3:7" ht="12.75">
      <c r="C29" s="9"/>
      <c r="E29" s="10"/>
      <c r="G29" s="10"/>
    </row>
    <row r="30" spans="3:16" ht="12.75">
      <c r="C30" s="9"/>
      <c r="E30" s="10"/>
      <c r="G30" s="10"/>
      <c r="P30" s="18"/>
    </row>
    <row r="31" spans="3:7" ht="12.75">
      <c r="C31" s="9"/>
      <c r="E31" s="10"/>
      <c r="G31" s="10"/>
    </row>
    <row r="32" spans="3:7" ht="12.75">
      <c r="C32" s="9"/>
      <c r="E32" s="10"/>
      <c r="G32" s="10"/>
    </row>
    <row r="34" spans="3:37" ht="12.75">
      <c r="C34" s="9"/>
      <c r="D34" s="4"/>
      <c r="E34" s="10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  <c r="V34" s="4"/>
      <c r="W34" s="3"/>
      <c r="X34" s="3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K34" s="4"/>
    </row>
    <row r="35" spans="3:37" ht="12.75">
      <c r="C35" s="9"/>
      <c r="D35" s="4"/>
      <c r="E35" s="10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3"/>
      <c r="X35" s="3"/>
      <c r="Y35" s="3"/>
      <c r="Z35" s="3"/>
      <c r="AA35" s="3"/>
      <c r="AB35" s="4"/>
      <c r="AC35" s="4"/>
      <c r="AD35" s="4"/>
      <c r="AE35" s="4"/>
      <c r="AF35" s="4"/>
      <c r="AG35" s="4"/>
      <c r="AH35" s="4"/>
      <c r="AI35" s="4"/>
      <c r="AK35" s="4"/>
    </row>
    <row r="36" spans="3:41" ht="12.75">
      <c r="C36" s="9"/>
      <c r="D36" s="4"/>
      <c r="E36" s="10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  <c r="V36" s="4"/>
      <c r="W36" s="3"/>
      <c r="X36" s="3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  <c r="AK36" s="4"/>
      <c r="AM36" s="4"/>
      <c r="AO36" s="4"/>
    </row>
    <row r="37" spans="3:37" ht="12.75">
      <c r="C37" s="9"/>
      <c r="D37" s="4"/>
      <c r="E37" s="10"/>
      <c r="G37" s="1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  <c r="V37" s="4"/>
      <c r="W37" s="3"/>
      <c r="X37" s="3"/>
      <c r="Y37" s="3"/>
      <c r="Z37" s="3"/>
      <c r="AA37" s="3"/>
      <c r="AB37" s="4"/>
      <c r="AC37" s="4"/>
      <c r="AD37" s="4"/>
      <c r="AE37" s="4"/>
      <c r="AF37" s="4"/>
      <c r="AG37" s="4"/>
      <c r="AH37" s="4"/>
      <c r="AI37" s="4"/>
      <c r="AK37" s="4"/>
    </row>
    <row r="38" spans="3:37" ht="12.75">
      <c r="C38" s="9"/>
      <c r="D38" s="4"/>
      <c r="E38" s="10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4"/>
      <c r="W38" s="3"/>
      <c r="X38" s="3"/>
      <c r="Y38" s="3"/>
      <c r="Z38" s="3"/>
      <c r="AA38" s="3"/>
      <c r="AB38" s="4"/>
      <c r="AC38" s="4"/>
      <c r="AD38" s="4"/>
      <c r="AE38" s="4"/>
      <c r="AF38" s="4"/>
      <c r="AG38" s="4"/>
      <c r="AH38" s="4"/>
      <c r="AI38" s="4"/>
      <c r="AK38" s="4"/>
    </row>
    <row r="39" spans="3:37" ht="12.75">
      <c r="C39" s="9"/>
      <c r="D39" s="4"/>
      <c r="E39" s="10"/>
      <c r="G39" s="1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  <c r="V39" s="4"/>
      <c r="W39" s="3"/>
      <c r="X39" s="3"/>
      <c r="Y39" s="3"/>
      <c r="Z39" s="3"/>
      <c r="AA39" s="3"/>
      <c r="AB39" s="4"/>
      <c r="AC39" s="4"/>
      <c r="AD39" s="4"/>
      <c r="AE39" s="4"/>
      <c r="AF39" s="4"/>
      <c r="AG39" s="4"/>
      <c r="AH39" s="4"/>
      <c r="AI39" s="4"/>
      <c r="AK39" s="4"/>
    </row>
    <row r="40" spans="3:37" ht="12.75">
      <c r="C40" s="9"/>
      <c r="D40" s="4"/>
      <c r="E40" s="10"/>
      <c r="G40" s="1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/>
      <c r="V40" s="4"/>
      <c r="W40" s="3"/>
      <c r="X40" s="3"/>
      <c r="Y40" s="3"/>
      <c r="Z40" s="3"/>
      <c r="AA40" s="3"/>
      <c r="AB40" s="4"/>
      <c r="AC40" s="4"/>
      <c r="AD40" s="4"/>
      <c r="AE40" s="4"/>
      <c r="AF40" s="4"/>
      <c r="AG40" s="4"/>
      <c r="AH40" s="4"/>
      <c r="AI40" s="4"/>
      <c r="AK40" s="4"/>
    </row>
    <row r="41" spans="3:37" ht="12.75">
      <c r="C41" s="9"/>
      <c r="D41" s="4"/>
      <c r="E41" s="10"/>
      <c r="G41" s="1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  <c r="V41" s="4"/>
      <c r="W41" s="3"/>
      <c r="X41" s="3"/>
      <c r="Y41" s="3"/>
      <c r="Z41" s="3"/>
      <c r="AA41" s="3"/>
      <c r="AB41" s="4"/>
      <c r="AC41" s="4"/>
      <c r="AD41" s="4"/>
      <c r="AE41" s="4"/>
      <c r="AF41" s="4"/>
      <c r="AG41" s="4"/>
      <c r="AH41" s="4"/>
      <c r="AI41" s="4"/>
      <c r="AK41" s="4"/>
    </row>
    <row r="43" spans="3:41" ht="12.75">
      <c r="C43" s="9"/>
      <c r="D43" s="4"/>
      <c r="E43" s="10"/>
      <c r="F43" s="4"/>
      <c r="G43" s="1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/>
      <c r="V43" s="4"/>
      <c r="W43" s="3"/>
      <c r="X43" s="3"/>
      <c r="Y43" s="3"/>
      <c r="Z43" s="3"/>
      <c r="AA43" s="3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O43" s="4"/>
    </row>
    <row r="44" spans="3:41" ht="12.75">
      <c r="C44" s="9"/>
      <c r="D44" s="4"/>
      <c r="E44" s="10"/>
      <c r="F44" s="4"/>
      <c r="G44" s="1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/>
      <c r="V44" s="4"/>
      <c r="W44" s="3"/>
      <c r="X44" s="3"/>
      <c r="Y44" s="3"/>
      <c r="Z44" s="3"/>
      <c r="AA44" s="3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O44" s="4"/>
    </row>
    <row r="45" spans="3:35" ht="12.75">
      <c r="C45" s="9"/>
      <c r="E45" s="10"/>
      <c r="G45" s="1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4"/>
      <c r="W45" s="3"/>
      <c r="X45" s="3"/>
      <c r="Y45" s="3"/>
      <c r="Z45" s="3"/>
      <c r="AA45" s="3"/>
      <c r="AB45" s="4"/>
      <c r="AC45" s="4"/>
      <c r="AD45" s="4"/>
      <c r="AE45" s="4"/>
      <c r="AF45" s="4"/>
      <c r="AG45" s="4"/>
      <c r="AH45" s="4"/>
      <c r="AI45" s="4"/>
    </row>
    <row r="46" spans="3:37" ht="12.75">
      <c r="C46" s="9"/>
      <c r="D46" s="4"/>
      <c r="E46" s="10"/>
      <c r="G46" s="1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  <c r="V46" s="4"/>
      <c r="W46" s="3"/>
      <c r="X46" s="3"/>
      <c r="Y46" s="3"/>
      <c r="Z46" s="3"/>
      <c r="AA46" s="3"/>
      <c r="AB46" s="4"/>
      <c r="AC46" s="4"/>
      <c r="AD46" s="4"/>
      <c r="AE46" s="4"/>
      <c r="AF46" s="4"/>
      <c r="AG46" s="4"/>
      <c r="AH46" s="4"/>
      <c r="AI46" s="4"/>
      <c r="AK46" s="4"/>
    </row>
    <row r="47" spans="3:41" ht="12.75">
      <c r="C47" s="9"/>
      <c r="D47" s="4"/>
      <c r="E47" s="10"/>
      <c r="G47" s="1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  <c r="V47" s="4"/>
      <c r="W47" s="3"/>
      <c r="X47" s="3"/>
      <c r="Y47" s="3"/>
      <c r="Z47" s="3"/>
      <c r="AA47" s="3"/>
      <c r="AB47" s="4"/>
      <c r="AC47" s="4"/>
      <c r="AD47" s="4"/>
      <c r="AE47" s="4"/>
      <c r="AF47" s="4"/>
      <c r="AG47" s="4"/>
      <c r="AH47" s="4"/>
      <c r="AI47" s="4"/>
      <c r="AK47" s="4"/>
      <c r="AL47" s="4"/>
      <c r="AM47" s="4"/>
      <c r="AO47" s="4"/>
    </row>
    <row r="48" spans="3:41" ht="12.75">
      <c r="C48" s="9"/>
      <c r="D48" s="4"/>
      <c r="E48" s="10"/>
      <c r="F48" s="4"/>
      <c r="G48" s="1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  <c r="V48" s="4"/>
      <c r="W48" s="3"/>
      <c r="X48" s="3"/>
      <c r="Y48" s="3"/>
      <c r="Z48" s="3"/>
      <c r="AA48" s="3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4"/>
    </row>
    <row r="49" spans="3:7" ht="12.75">
      <c r="C49" s="9"/>
      <c r="E49" s="10"/>
      <c r="G49" s="10"/>
    </row>
    <row r="50" spans="3:41" ht="12.75">
      <c r="C50" s="9"/>
      <c r="D50" s="4"/>
      <c r="E50" s="10"/>
      <c r="F50" s="4"/>
      <c r="G50" s="1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  <c r="V50" s="4"/>
      <c r="W50" s="3"/>
      <c r="X50" s="3"/>
      <c r="Y50" s="3"/>
      <c r="Z50" s="3"/>
      <c r="AA50" s="3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O50" s="4"/>
    </row>
    <row r="51" spans="3:37" ht="12.75">
      <c r="C51" s="9"/>
      <c r="D51" s="4"/>
      <c r="E51" s="10"/>
      <c r="G51" s="1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  <c r="V51" s="4"/>
      <c r="W51" s="3"/>
      <c r="X51" s="3"/>
      <c r="Y51" s="3"/>
      <c r="Z51" s="3"/>
      <c r="AA51" s="3"/>
      <c r="AB51" s="4"/>
      <c r="AC51" s="4"/>
      <c r="AD51" s="4"/>
      <c r="AE51" s="4"/>
      <c r="AF51" s="4"/>
      <c r="AG51" s="4"/>
      <c r="AH51" s="4"/>
      <c r="AI51" s="4"/>
      <c r="AK51" s="4"/>
    </row>
    <row r="52" spans="3:37" ht="12.75">
      <c r="C52" s="9"/>
      <c r="D52" s="4"/>
      <c r="E52" s="10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  <c r="V52" s="4"/>
      <c r="W52" s="3"/>
      <c r="X52" s="3"/>
      <c r="Y52" s="3"/>
      <c r="Z52" s="3"/>
      <c r="AA52" s="3"/>
      <c r="AB52" s="4"/>
      <c r="AC52" s="4"/>
      <c r="AD52" s="4"/>
      <c r="AE52" s="4"/>
      <c r="AF52" s="4"/>
      <c r="AG52" s="4"/>
      <c r="AH52" s="4"/>
      <c r="AI52" s="4"/>
      <c r="AK52" s="4"/>
    </row>
    <row r="53" spans="3:37" ht="12.75">
      <c r="C53" s="9"/>
      <c r="D53" s="4"/>
      <c r="E53" s="10"/>
      <c r="G53" s="1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  <c r="V53" s="4"/>
      <c r="W53" s="3"/>
      <c r="X53" s="3"/>
      <c r="Y53" s="3"/>
      <c r="Z53" s="3"/>
      <c r="AA53" s="3"/>
      <c r="AB53" s="4"/>
      <c r="AC53" s="4"/>
      <c r="AD53" s="4"/>
      <c r="AE53" s="4"/>
      <c r="AF53" s="4"/>
      <c r="AG53" s="4"/>
      <c r="AH53" s="4"/>
      <c r="AI53" s="4"/>
      <c r="AK53" s="4"/>
    </row>
    <row r="54" spans="2:41" ht="12.75">
      <c r="B54" s="5"/>
      <c r="C54" s="9"/>
      <c r="D54" s="4"/>
      <c r="E54" s="10"/>
      <c r="F54" s="4"/>
      <c r="G54" s="1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4"/>
      <c r="W54" s="3"/>
      <c r="X54" s="3"/>
      <c r="Y54" s="3"/>
      <c r="Z54" s="3"/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O54" s="4"/>
    </row>
    <row r="56" spans="3:37" ht="12.75">
      <c r="C56" s="9"/>
      <c r="D56" s="4"/>
      <c r="E56" s="10"/>
      <c r="G56" s="10"/>
      <c r="AK56" s="4"/>
    </row>
    <row r="57" spans="3:37" ht="12.75">
      <c r="C57" s="9"/>
      <c r="D57" s="4"/>
      <c r="E57" s="10"/>
      <c r="G57" s="10"/>
      <c r="AK57" s="4"/>
    </row>
    <row r="58" spans="3:37" ht="12.75">
      <c r="C58" s="9"/>
      <c r="D58" s="4"/>
      <c r="E58" s="10"/>
      <c r="G58" s="10"/>
      <c r="AK58" s="4"/>
    </row>
    <row r="59" spans="3:37" ht="12.75">
      <c r="C59" s="9"/>
      <c r="D59" s="4"/>
      <c r="E59" s="10"/>
      <c r="G59" s="10"/>
      <c r="AK59" s="4"/>
    </row>
    <row r="60" spans="2:37" ht="12.75">
      <c r="B60" s="6"/>
      <c r="C60" s="9"/>
      <c r="D60" s="4"/>
      <c r="E60" s="10"/>
      <c r="G60" s="10"/>
      <c r="AK60" s="4"/>
    </row>
    <row r="61" spans="3:37" ht="12.75">
      <c r="C61" s="9"/>
      <c r="D61" s="4"/>
      <c r="E61" s="10"/>
      <c r="G61" s="10"/>
      <c r="AK61" s="4"/>
    </row>
    <row r="128" spans="3:7" ht="12.75">
      <c r="C128" s="9"/>
      <c r="E128" s="10"/>
      <c r="F128" s="10"/>
      <c r="G128" s="10"/>
    </row>
    <row r="129" spans="3:7" ht="12.75">
      <c r="C129" s="9"/>
      <c r="E129" s="10"/>
      <c r="F129" s="10"/>
      <c r="G129" s="10"/>
    </row>
    <row r="130" spans="3:7" ht="12.75">
      <c r="C130" s="9"/>
      <c r="E130" s="10"/>
      <c r="F130" s="10"/>
      <c r="G130" s="10"/>
    </row>
    <row r="131" spans="3:7" ht="12.75">
      <c r="C131" s="9"/>
      <c r="E131" s="10"/>
      <c r="F131" s="10"/>
      <c r="G131" s="10"/>
    </row>
    <row r="132" spans="3:7" ht="12.75">
      <c r="C132" s="9"/>
      <c r="E132" s="10"/>
      <c r="F132" s="10"/>
      <c r="G132" s="10"/>
    </row>
    <row r="133" spans="3:7" ht="12.75">
      <c r="C133" s="9"/>
      <c r="E133" s="10"/>
      <c r="F133" s="10"/>
      <c r="G133" s="10"/>
    </row>
    <row r="134" spans="3:7" ht="12.75">
      <c r="C134" s="9"/>
      <c r="E134" s="10"/>
      <c r="F134" s="10"/>
      <c r="G134" s="10"/>
    </row>
    <row r="135" spans="3:7" ht="12.75">
      <c r="C135" s="9"/>
      <c r="E135" s="10"/>
      <c r="F135" s="10"/>
      <c r="G135" s="10"/>
    </row>
    <row r="136" spans="3:7" ht="12.75">
      <c r="C136" s="9"/>
      <c r="E136" s="10"/>
      <c r="F136" s="10"/>
      <c r="G136" s="10"/>
    </row>
  </sheetData>
  <mergeCells count="14">
    <mergeCell ref="AN1:AN2"/>
    <mergeCell ref="AO1:AO2"/>
    <mergeCell ref="H1:AI1"/>
    <mergeCell ref="AJ1:AJ2"/>
    <mergeCell ref="AK1:AK2"/>
    <mergeCell ref="AL1:AL2"/>
    <mergeCell ref="E1:E2"/>
    <mergeCell ref="F1:F2"/>
    <mergeCell ref="G1:G2"/>
    <mergeCell ref="AM1:AM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F1">
      <selection activeCell="AE68" sqref="AE68"/>
    </sheetView>
  </sheetViews>
  <sheetFormatPr defaultColWidth="9.140625" defaultRowHeight="12.75"/>
  <cols>
    <col min="1" max="1" width="42.421875" style="0" bestFit="1" customWidth="1"/>
    <col min="2" max="2" width="9.421875" style="0" bestFit="1" customWidth="1"/>
    <col min="3" max="4" width="4.421875" style="0" bestFit="1" customWidth="1"/>
    <col min="5" max="5" width="3.57421875" style="0" bestFit="1" customWidth="1"/>
    <col min="6" max="6" width="4.00390625" style="0" bestFit="1" customWidth="1"/>
    <col min="7" max="9" width="4.57421875" style="0" bestFit="1" customWidth="1"/>
    <col min="10" max="10" width="5.140625" style="0" bestFit="1" customWidth="1"/>
    <col min="11" max="12" width="5.421875" style="0" bestFit="1" customWidth="1"/>
    <col min="13" max="14" width="4.28125" style="0" bestFit="1" customWidth="1"/>
    <col min="15" max="15" width="4.421875" style="0" bestFit="1" customWidth="1"/>
    <col min="16" max="17" width="5.421875" style="0" bestFit="1" customWidth="1"/>
    <col min="18" max="18" width="4.28125" style="0" bestFit="1" customWidth="1"/>
    <col min="19" max="20" width="5.28125" style="0" bestFit="1" customWidth="1"/>
    <col min="21" max="22" width="4.421875" style="0" bestFit="1" customWidth="1"/>
    <col min="23" max="23" width="3.57421875" style="0" bestFit="1" customWidth="1"/>
    <col min="24" max="24" width="4.421875" style="0" bestFit="1" customWidth="1"/>
    <col min="25" max="25" width="3.57421875" style="0" bestFit="1" customWidth="1"/>
    <col min="26" max="26" width="4.28125" style="0" bestFit="1" customWidth="1"/>
    <col min="27" max="27" width="4.421875" style="0" bestFit="1" customWidth="1"/>
    <col min="28" max="29" width="3.57421875" style="0" bestFit="1" customWidth="1"/>
    <col min="30" max="30" width="4.140625" style="0" bestFit="1" customWidth="1"/>
  </cols>
  <sheetData>
    <row r="1" spans="2:30" ht="12.75">
      <c r="B1" s="14" t="s">
        <v>63</v>
      </c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2.75">
      <c r="A2" t="s">
        <v>72</v>
      </c>
      <c r="B2" s="14" t="s">
        <v>62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</row>
    <row r="3" spans="1:28" ht="12.75">
      <c r="A3" t="s">
        <v>64</v>
      </c>
      <c r="B3" s="12">
        <f>SUM(C3:AD3)</f>
        <v>6069.2</v>
      </c>
      <c r="C3">
        <v>5</v>
      </c>
      <c r="D3">
        <v>260</v>
      </c>
      <c r="E3">
        <v>32</v>
      </c>
      <c r="F3">
        <v>84</v>
      </c>
      <c r="H3">
        <v>712</v>
      </c>
      <c r="I3">
        <v>50</v>
      </c>
      <c r="J3">
        <v>1120</v>
      </c>
      <c r="K3">
        <v>2109</v>
      </c>
      <c r="L3">
        <v>1302</v>
      </c>
      <c r="O3">
        <v>91</v>
      </c>
      <c r="P3">
        <v>13</v>
      </c>
      <c r="Q3">
        <v>1.2</v>
      </c>
      <c r="R3">
        <v>2</v>
      </c>
      <c r="T3">
        <v>100</v>
      </c>
      <c r="U3">
        <v>112</v>
      </c>
      <c r="V3">
        <v>24</v>
      </c>
      <c r="W3">
        <v>2</v>
      </c>
      <c r="AA3">
        <v>38</v>
      </c>
      <c r="AB3">
        <v>12</v>
      </c>
    </row>
    <row r="4" spans="1:26" ht="12.75">
      <c r="A4" t="s">
        <v>65</v>
      </c>
      <c r="B4" s="12">
        <f aca="true" t="shared" si="0" ref="B4:B9">SUM(C4:AD4)</f>
        <v>5409.9</v>
      </c>
      <c r="C4">
        <v>80</v>
      </c>
      <c r="D4">
        <v>16</v>
      </c>
      <c r="E4">
        <v>48</v>
      </c>
      <c r="F4">
        <v>40</v>
      </c>
      <c r="G4">
        <v>592</v>
      </c>
      <c r="H4">
        <v>104</v>
      </c>
      <c r="I4">
        <v>600</v>
      </c>
      <c r="J4">
        <v>2050</v>
      </c>
      <c r="K4">
        <v>1833</v>
      </c>
      <c r="N4">
        <v>5</v>
      </c>
      <c r="O4">
        <v>23</v>
      </c>
      <c r="P4">
        <v>4.9</v>
      </c>
      <c r="U4">
        <v>8</v>
      </c>
      <c r="V4">
        <v>2</v>
      </c>
      <c r="Z4">
        <v>4</v>
      </c>
    </row>
    <row r="5" spans="1:29" ht="12.75">
      <c r="A5" t="s">
        <v>99</v>
      </c>
      <c r="B5" s="12">
        <f t="shared" si="0"/>
        <v>6707.3</v>
      </c>
      <c r="C5">
        <v>105</v>
      </c>
      <c r="D5">
        <v>100</v>
      </c>
      <c r="F5">
        <v>360</v>
      </c>
      <c r="G5">
        <v>52</v>
      </c>
      <c r="H5">
        <v>530</v>
      </c>
      <c r="I5">
        <v>54</v>
      </c>
      <c r="J5">
        <v>650</v>
      </c>
      <c r="K5">
        <v>2128</v>
      </c>
      <c r="L5">
        <v>1635</v>
      </c>
      <c r="M5">
        <v>60</v>
      </c>
      <c r="N5">
        <v>8</v>
      </c>
      <c r="O5">
        <v>113</v>
      </c>
      <c r="P5">
        <v>82.5</v>
      </c>
      <c r="Q5">
        <v>14.6</v>
      </c>
      <c r="S5">
        <v>120</v>
      </c>
      <c r="T5">
        <v>152</v>
      </c>
      <c r="U5">
        <v>112</v>
      </c>
      <c r="V5">
        <v>152</v>
      </c>
      <c r="W5">
        <v>10</v>
      </c>
      <c r="X5">
        <v>3.2</v>
      </c>
      <c r="Y5">
        <v>10</v>
      </c>
      <c r="Z5">
        <v>20</v>
      </c>
      <c r="AA5">
        <v>134</v>
      </c>
      <c r="AB5">
        <v>52</v>
      </c>
      <c r="AC5">
        <v>50</v>
      </c>
    </row>
    <row r="6" spans="1:26" ht="12.75">
      <c r="A6" t="s">
        <v>67</v>
      </c>
      <c r="B6" s="12">
        <f t="shared" si="0"/>
        <v>7880</v>
      </c>
      <c r="C6">
        <v>85</v>
      </c>
      <c r="D6">
        <v>120</v>
      </c>
      <c r="F6">
        <v>48</v>
      </c>
      <c r="H6">
        <v>912</v>
      </c>
      <c r="J6">
        <v>1500</v>
      </c>
      <c r="K6">
        <v>2952</v>
      </c>
      <c r="L6">
        <v>2193</v>
      </c>
      <c r="O6">
        <v>2</v>
      </c>
      <c r="Q6">
        <v>42</v>
      </c>
      <c r="W6">
        <v>6</v>
      </c>
      <c r="Z6">
        <v>20</v>
      </c>
    </row>
    <row r="7" spans="1:30" ht="12.75">
      <c r="A7" t="s">
        <v>66</v>
      </c>
      <c r="B7" s="12">
        <f t="shared" si="0"/>
        <v>15840.699999999999</v>
      </c>
      <c r="C7">
        <v>165</v>
      </c>
      <c r="D7">
        <v>60</v>
      </c>
      <c r="E7">
        <v>32</v>
      </c>
      <c r="F7">
        <v>72</v>
      </c>
      <c r="H7">
        <v>256</v>
      </c>
      <c r="I7">
        <v>10</v>
      </c>
      <c r="J7">
        <v>3568</v>
      </c>
      <c r="K7">
        <v>1012</v>
      </c>
      <c r="L7">
        <v>988</v>
      </c>
      <c r="M7">
        <v>282</v>
      </c>
      <c r="N7">
        <v>158</v>
      </c>
      <c r="O7">
        <v>781</v>
      </c>
      <c r="P7">
        <v>327.5</v>
      </c>
      <c r="Q7">
        <v>0.8</v>
      </c>
      <c r="R7">
        <v>410</v>
      </c>
      <c r="S7">
        <v>5076</v>
      </c>
      <c r="T7">
        <v>1126</v>
      </c>
      <c r="U7">
        <v>704</v>
      </c>
      <c r="V7">
        <v>304</v>
      </c>
      <c r="W7">
        <v>23</v>
      </c>
      <c r="X7">
        <v>6.4</v>
      </c>
      <c r="Y7">
        <v>35</v>
      </c>
      <c r="Z7">
        <v>100</v>
      </c>
      <c r="AA7">
        <v>160</v>
      </c>
      <c r="AB7">
        <v>34</v>
      </c>
      <c r="AC7">
        <v>90</v>
      </c>
      <c r="AD7">
        <v>60</v>
      </c>
    </row>
    <row r="8" spans="1:30" ht="12.75">
      <c r="A8" t="s">
        <v>104</v>
      </c>
      <c r="B8" s="12">
        <f t="shared" si="0"/>
        <v>6372.200000000001</v>
      </c>
      <c r="C8">
        <v>20</v>
      </c>
      <c r="D8">
        <v>120</v>
      </c>
      <c r="E8">
        <v>48</v>
      </c>
      <c r="F8">
        <v>12</v>
      </c>
      <c r="G8">
        <v>12</v>
      </c>
      <c r="H8">
        <v>88</v>
      </c>
      <c r="I8">
        <v>8</v>
      </c>
      <c r="J8">
        <v>2320</v>
      </c>
      <c r="K8">
        <v>752</v>
      </c>
      <c r="L8">
        <v>156</v>
      </c>
      <c r="M8">
        <v>288</v>
      </c>
      <c r="N8">
        <v>24</v>
      </c>
      <c r="O8">
        <v>294</v>
      </c>
      <c r="P8">
        <v>42</v>
      </c>
      <c r="Q8">
        <v>1.6</v>
      </c>
      <c r="R8">
        <v>616</v>
      </c>
      <c r="S8">
        <v>453</v>
      </c>
      <c r="T8">
        <v>416</v>
      </c>
      <c r="U8">
        <v>320</v>
      </c>
      <c r="V8">
        <v>80</v>
      </c>
      <c r="W8">
        <v>6</v>
      </c>
      <c r="X8">
        <v>0.6</v>
      </c>
      <c r="Z8">
        <v>30</v>
      </c>
      <c r="AA8">
        <v>188</v>
      </c>
      <c r="AB8">
        <v>12</v>
      </c>
      <c r="AC8">
        <v>50</v>
      </c>
      <c r="AD8">
        <v>15</v>
      </c>
    </row>
    <row r="9" spans="1:31" ht="12.75">
      <c r="A9" t="s">
        <v>102</v>
      </c>
      <c r="B9" s="12">
        <f t="shared" si="0"/>
        <v>7310.3</v>
      </c>
      <c r="C9">
        <v>45</v>
      </c>
      <c r="D9">
        <v>40</v>
      </c>
      <c r="E9">
        <v>24</v>
      </c>
      <c r="F9">
        <v>24</v>
      </c>
      <c r="G9">
        <v>4</v>
      </c>
      <c r="H9">
        <v>144</v>
      </c>
      <c r="I9">
        <v>12</v>
      </c>
      <c r="J9">
        <v>2630</v>
      </c>
      <c r="K9">
        <v>744</v>
      </c>
      <c r="L9">
        <v>777</v>
      </c>
      <c r="M9">
        <v>6</v>
      </c>
      <c r="N9">
        <v>108</v>
      </c>
      <c r="O9">
        <v>76</v>
      </c>
      <c r="P9">
        <v>51</v>
      </c>
      <c r="Q9">
        <v>0.5</v>
      </c>
      <c r="R9">
        <v>184</v>
      </c>
      <c r="S9">
        <v>770</v>
      </c>
      <c r="T9">
        <v>800</v>
      </c>
      <c r="U9">
        <v>288</v>
      </c>
      <c r="V9">
        <v>216</v>
      </c>
      <c r="W9">
        <v>4</v>
      </c>
      <c r="X9">
        <v>0.8</v>
      </c>
      <c r="Z9">
        <v>80</v>
      </c>
      <c r="AA9">
        <v>52</v>
      </c>
      <c r="AB9">
        <v>40</v>
      </c>
      <c r="AC9">
        <v>10</v>
      </c>
      <c r="AD9">
        <v>180</v>
      </c>
      <c r="AE9" s="16" t="s">
        <v>60</v>
      </c>
    </row>
    <row r="10" ht="12.75">
      <c r="A10" t="s">
        <v>103</v>
      </c>
    </row>
    <row r="11" spans="1:31" ht="12.75">
      <c r="A11" t="s">
        <v>68</v>
      </c>
      <c r="C11" s="15">
        <f>C3/6069*100</f>
        <v>0.08238589553468446</v>
      </c>
      <c r="D11" s="15">
        <f aca="true" t="shared" si="1" ref="D11:AB11">D3/6069*100</f>
        <v>4.284066567803592</v>
      </c>
      <c r="E11" s="15">
        <f t="shared" si="1"/>
        <v>0.5272697314219805</v>
      </c>
      <c r="F11" s="15">
        <f t="shared" si="1"/>
        <v>1.384083044982699</v>
      </c>
      <c r="G11" s="15"/>
      <c r="H11" s="15">
        <f t="shared" si="1"/>
        <v>11.731751524139067</v>
      </c>
      <c r="I11" s="15">
        <f t="shared" si="1"/>
        <v>0.8238589553468446</v>
      </c>
      <c r="J11" s="15">
        <f t="shared" si="1"/>
        <v>18.45444059976932</v>
      </c>
      <c r="K11" s="15">
        <f t="shared" si="1"/>
        <v>34.75037073652991</v>
      </c>
      <c r="L11" s="15">
        <f t="shared" si="1"/>
        <v>21.453287197231834</v>
      </c>
      <c r="M11" s="15"/>
      <c r="N11" s="15"/>
      <c r="O11" s="15">
        <f t="shared" si="1"/>
        <v>1.4994232987312572</v>
      </c>
      <c r="P11" s="15">
        <f t="shared" si="1"/>
        <v>0.21420332839017958</v>
      </c>
      <c r="Q11" s="15"/>
      <c r="R11" s="15"/>
      <c r="S11" s="15"/>
      <c r="T11" s="15">
        <f t="shared" si="1"/>
        <v>1.6477179106936892</v>
      </c>
      <c r="U11" s="15">
        <f t="shared" si="1"/>
        <v>1.845444059976932</v>
      </c>
      <c r="V11" s="15">
        <f t="shared" si="1"/>
        <v>0.3954522985664854</v>
      </c>
      <c r="W11" s="15"/>
      <c r="X11" s="15"/>
      <c r="Y11" s="15"/>
      <c r="Z11" s="15"/>
      <c r="AA11" s="15">
        <f t="shared" si="1"/>
        <v>0.6261328060636019</v>
      </c>
      <c r="AB11" s="15">
        <f t="shared" si="1"/>
        <v>0.1977261492832427</v>
      </c>
      <c r="AC11" s="15"/>
      <c r="AD11" s="15"/>
      <c r="AE11" s="17">
        <f aca="true" t="shared" si="2" ref="AE11:AE17">SUM(C11:AD11)</f>
        <v>99.91761410446531</v>
      </c>
    </row>
    <row r="12" spans="1:31" ht="12.75">
      <c r="A12" t="s">
        <v>69</v>
      </c>
      <c r="C12" s="15">
        <f>C4/5410*100</f>
        <v>1.478743068391867</v>
      </c>
      <c r="D12" s="15">
        <f aca="true" t="shared" si="3" ref="D12:Z12">D4/5410*100</f>
        <v>0.29574861367837335</v>
      </c>
      <c r="E12" s="15">
        <f t="shared" si="3"/>
        <v>0.88724584103512</v>
      </c>
      <c r="F12" s="15">
        <f t="shared" si="3"/>
        <v>0.7393715341959335</v>
      </c>
      <c r="G12" s="15">
        <f t="shared" si="3"/>
        <v>10.942698706099815</v>
      </c>
      <c r="H12" s="15">
        <f t="shared" si="3"/>
        <v>1.9223659889094271</v>
      </c>
      <c r="I12" s="15">
        <f t="shared" si="3"/>
        <v>11.090573012939002</v>
      </c>
      <c r="J12" s="15">
        <f t="shared" si="3"/>
        <v>37.89279112754159</v>
      </c>
      <c r="K12" s="15">
        <f t="shared" si="3"/>
        <v>33.88170055452865</v>
      </c>
      <c r="L12" s="15"/>
      <c r="M12" s="15"/>
      <c r="N12" s="15">
        <f t="shared" si="3"/>
        <v>0.09242144177449169</v>
      </c>
      <c r="O12" s="15">
        <f t="shared" si="3"/>
        <v>0.4251386321626617</v>
      </c>
      <c r="P12" s="15">
        <f t="shared" si="3"/>
        <v>0.09057301293900186</v>
      </c>
      <c r="Q12" s="15"/>
      <c r="R12" s="15"/>
      <c r="S12" s="15"/>
      <c r="T12" s="15"/>
      <c r="U12" s="15">
        <f t="shared" si="3"/>
        <v>0.14787430683918668</v>
      </c>
      <c r="V12" s="15"/>
      <c r="W12" s="15"/>
      <c r="X12" s="15"/>
      <c r="Y12" s="15"/>
      <c r="Z12" s="15">
        <f t="shared" si="3"/>
        <v>0.07393715341959334</v>
      </c>
      <c r="AA12" s="15"/>
      <c r="AB12" s="15"/>
      <c r="AC12" s="15"/>
      <c r="AD12" s="15"/>
      <c r="AE12" s="17">
        <f t="shared" si="2"/>
        <v>99.9611829944547</v>
      </c>
    </row>
    <row r="13" spans="1:31" ht="12.75">
      <c r="A13" t="s">
        <v>101</v>
      </c>
      <c r="C13" s="15">
        <f>C5/6707*100</f>
        <v>1.5655285522588342</v>
      </c>
      <c r="D13" s="15">
        <f aca="true" t="shared" si="4" ref="D13:AC13">D5/6707*100</f>
        <v>1.490979573579842</v>
      </c>
      <c r="E13" s="15"/>
      <c r="F13" s="15">
        <f t="shared" si="4"/>
        <v>5.367526464887431</v>
      </c>
      <c r="G13" s="15">
        <f t="shared" si="4"/>
        <v>0.7753093782615178</v>
      </c>
      <c r="H13" s="15">
        <f t="shared" si="4"/>
        <v>7.902191739973162</v>
      </c>
      <c r="I13" s="15">
        <f t="shared" si="4"/>
        <v>0.8051289697331148</v>
      </c>
      <c r="J13" s="15">
        <f t="shared" si="4"/>
        <v>9.691367228268973</v>
      </c>
      <c r="K13" s="15">
        <f t="shared" si="4"/>
        <v>31.728045325779036</v>
      </c>
      <c r="L13" s="15">
        <f t="shared" si="4"/>
        <v>24.377516028030417</v>
      </c>
      <c r="M13" s="15">
        <f t="shared" si="4"/>
        <v>0.8945877441479051</v>
      </c>
      <c r="N13" s="15">
        <f t="shared" si="4"/>
        <v>0.11927836588638736</v>
      </c>
      <c r="O13" s="15">
        <f t="shared" si="4"/>
        <v>1.6848069181452214</v>
      </c>
      <c r="P13" s="15">
        <f t="shared" si="4"/>
        <v>1.2300581482033697</v>
      </c>
      <c r="Q13" s="15">
        <f t="shared" si="4"/>
        <v>0.21768301774265694</v>
      </c>
      <c r="R13" s="15"/>
      <c r="S13" s="15">
        <f t="shared" si="4"/>
        <v>1.7891754882958102</v>
      </c>
      <c r="T13" s="15">
        <f t="shared" si="4"/>
        <v>2.26628895184136</v>
      </c>
      <c r="U13" s="15">
        <f t="shared" si="4"/>
        <v>1.669897122409423</v>
      </c>
      <c r="V13" s="15">
        <f t="shared" si="4"/>
        <v>2.26628895184136</v>
      </c>
      <c r="W13" s="15">
        <f t="shared" si="4"/>
        <v>0.1490979573579842</v>
      </c>
      <c r="X13" s="15"/>
      <c r="Y13" s="15">
        <f t="shared" si="4"/>
        <v>0.1490979573579842</v>
      </c>
      <c r="Z13" s="15">
        <f t="shared" si="4"/>
        <v>0.2981959147159684</v>
      </c>
      <c r="AA13" s="15">
        <f t="shared" si="4"/>
        <v>1.9979126285969884</v>
      </c>
      <c r="AB13" s="15">
        <f t="shared" si="4"/>
        <v>0.7753093782615178</v>
      </c>
      <c r="AC13" s="15">
        <f t="shared" si="4"/>
        <v>0.745489786789921</v>
      </c>
      <c r="AD13" s="15"/>
      <c r="AE13" s="17">
        <f t="shared" si="2"/>
        <v>99.95676159236616</v>
      </c>
    </row>
    <row r="14" spans="1:31" ht="12.75">
      <c r="A14" t="s">
        <v>71</v>
      </c>
      <c r="C14" s="15">
        <f>C6/7880*100</f>
        <v>1.0786802030456852</v>
      </c>
      <c r="D14" s="15">
        <f>D6/7880*100</f>
        <v>1.5228426395939088</v>
      </c>
      <c r="E14" s="15"/>
      <c r="F14" s="15">
        <f>F6/7880*100</f>
        <v>0.6091370558375634</v>
      </c>
      <c r="G14" s="15"/>
      <c r="H14" s="15">
        <f>H6/7880*100</f>
        <v>11.573604060913706</v>
      </c>
      <c r="I14" s="15"/>
      <c r="J14" s="15">
        <f>J6/7880*100</f>
        <v>19.035532994923855</v>
      </c>
      <c r="K14" s="15">
        <f>K6/7880*100</f>
        <v>37.46192893401015</v>
      </c>
      <c r="L14" s="15">
        <f>L6/7880*100</f>
        <v>27.82994923857868</v>
      </c>
      <c r="M14" s="15"/>
      <c r="N14" s="15"/>
      <c r="O14" s="15"/>
      <c r="P14" s="15"/>
      <c r="Q14" s="15">
        <f>Q6/7880*100</f>
        <v>0.532994923857868</v>
      </c>
      <c r="R14" s="15"/>
      <c r="S14" s="15"/>
      <c r="T14" s="15"/>
      <c r="U14" s="15"/>
      <c r="V14" s="15"/>
      <c r="W14" s="15">
        <f>W6/7880*100</f>
        <v>0.07614213197969542</v>
      </c>
      <c r="X14" s="15"/>
      <c r="Y14" s="15"/>
      <c r="Z14" s="15">
        <f>Z6/7880*100</f>
        <v>0.25380710659898476</v>
      </c>
      <c r="AA14" s="15"/>
      <c r="AB14" s="15"/>
      <c r="AC14" s="15"/>
      <c r="AD14" s="15"/>
      <c r="AE14" s="17">
        <f t="shared" si="2"/>
        <v>99.9746192893401</v>
      </c>
    </row>
    <row r="15" spans="1:31" ht="12.75">
      <c r="A15" t="s">
        <v>70</v>
      </c>
      <c r="C15" s="15">
        <f>C7/15841*100</f>
        <v>1.0416009090335208</v>
      </c>
      <c r="D15" s="15">
        <f aca="true" t="shared" si="5" ref="D15:AD15">D7/15841*100</f>
        <v>0.3787639669212802</v>
      </c>
      <c r="E15" s="15">
        <f t="shared" si="5"/>
        <v>0.20200744902468276</v>
      </c>
      <c r="F15" s="15">
        <f t="shared" si="5"/>
        <v>0.4545167603055363</v>
      </c>
      <c r="G15" s="15"/>
      <c r="H15" s="15">
        <f t="shared" si="5"/>
        <v>1.616059592197462</v>
      </c>
      <c r="I15" s="15">
        <f t="shared" si="5"/>
        <v>0.06312732782021337</v>
      </c>
      <c r="J15" s="15">
        <f t="shared" si="5"/>
        <v>22.52383056625213</v>
      </c>
      <c r="K15" s="15">
        <f t="shared" si="5"/>
        <v>6.388485575405594</v>
      </c>
      <c r="L15" s="15">
        <f t="shared" si="5"/>
        <v>6.2369799886370805</v>
      </c>
      <c r="M15" s="15">
        <f t="shared" si="5"/>
        <v>1.780190644530017</v>
      </c>
      <c r="N15" s="15">
        <f t="shared" si="5"/>
        <v>0.9974117795593712</v>
      </c>
      <c r="O15" s="15">
        <f t="shared" si="5"/>
        <v>4.930244302758664</v>
      </c>
      <c r="P15" s="15">
        <f t="shared" si="5"/>
        <v>2.0674199861119877</v>
      </c>
      <c r="Q15" s="15"/>
      <c r="R15" s="15">
        <f t="shared" si="5"/>
        <v>2.5882204406287483</v>
      </c>
      <c r="S15" s="15">
        <f t="shared" si="5"/>
        <v>32.043431601540306</v>
      </c>
      <c r="T15" s="15">
        <f t="shared" si="5"/>
        <v>7.108137112556026</v>
      </c>
      <c r="U15" s="15">
        <f t="shared" si="5"/>
        <v>4.444163878543021</v>
      </c>
      <c r="V15" s="15">
        <f t="shared" si="5"/>
        <v>1.9190707657344863</v>
      </c>
      <c r="W15" s="15">
        <f t="shared" si="5"/>
        <v>0.14519285398649073</v>
      </c>
      <c r="X15" s="15"/>
      <c r="Y15" s="15">
        <f t="shared" si="5"/>
        <v>0.22094564737074682</v>
      </c>
      <c r="Z15" s="15">
        <f t="shared" si="5"/>
        <v>0.6312732782021337</v>
      </c>
      <c r="AA15" s="15">
        <f t="shared" si="5"/>
        <v>1.0100372451234139</v>
      </c>
      <c r="AB15" s="15">
        <f t="shared" si="5"/>
        <v>0.21463291458872547</v>
      </c>
      <c r="AC15" s="15">
        <f t="shared" si="5"/>
        <v>0.5681459503819203</v>
      </c>
      <c r="AD15" s="15">
        <f t="shared" si="5"/>
        <v>0.3787639669212802</v>
      </c>
      <c r="AE15" s="17">
        <f t="shared" si="2"/>
        <v>99.95265450413481</v>
      </c>
    </row>
    <row r="16" spans="1:31" ht="12.75">
      <c r="A16" t="s">
        <v>105</v>
      </c>
      <c r="C16" s="15">
        <f>C8/6372*100</f>
        <v>0.31387319522912743</v>
      </c>
      <c r="D16" s="15">
        <f aca="true" t="shared" si="6" ref="D16:AD16">D8/6372*100</f>
        <v>1.8832391713747645</v>
      </c>
      <c r="E16" s="15">
        <f t="shared" si="6"/>
        <v>0.7532956685499058</v>
      </c>
      <c r="F16" s="15">
        <f t="shared" si="6"/>
        <v>0.18832391713747645</v>
      </c>
      <c r="G16" s="15">
        <f t="shared" si="6"/>
        <v>0.18832391713747645</v>
      </c>
      <c r="H16" s="15">
        <f t="shared" si="6"/>
        <v>1.3810420590081607</v>
      </c>
      <c r="I16" s="15">
        <f t="shared" si="6"/>
        <v>0.12554927809165098</v>
      </c>
      <c r="J16" s="15">
        <f t="shared" si="6"/>
        <v>36.40929064657878</v>
      </c>
      <c r="K16" s="15">
        <f t="shared" si="6"/>
        <v>11.80163214061519</v>
      </c>
      <c r="L16" s="15">
        <f t="shared" si="6"/>
        <v>2.4482109227871938</v>
      </c>
      <c r="M16" s="15">
        <f t="shared" si="6"/>
        <v>4.519774011299435</v>
      </c>
      <c r="N16" s="15">
        <f t="shared" si="6"/>
        <v>0.3766478342749529</v>
      </c>
      <c r="O16" s="15">
        <f t="shared" si="6"/>
        <v>4.613935969868174</v>
      </c>
      <c r="P16" s="15">
        <f t="shared" si="6"/>
        <v>0.6591337099811676</v>
      </c>
      <c r="Q16" s="15"/>
      <c r="R16" s="15">
        <f t="shared" si="6"/>
        <v>9.667294413057125</v>
      </c>
      <c r="S16" s="15">
        <f t="shared" si="6"/>
        <v>7.109227871939737</v>
      </c>
      <c r="T16" s="15">
        <f t="shared" si="6"/>
        <v>6.52856246076585</v>
      </c>
      <c r="U16" s="15">
        <f t="shared" si="6"/>
        <v>5.021971123666039</v>
      </c>
      <c r="V16" s="15">
        <f t="shared" si="6"/>
        <v>1.2554927809165097</v>
      </c>
      <c r="W16" s="15">
        <f t="shared" si="6"/>
        <v>0.09416195856873823</v>
      </c>
      <c r="X16" s="15"/>
      <c r="Y16" s="15"/>
      <c r="Z16" s="15">
        <f t="shared" si="6"/>
        <v>0.4708097928436911</v>
      </c>
      <c r="AA16" s="15">
        <f t="shared" si="6"/>
        <v>2.9504080351537976</v>
      </c>
      <c r="AB16" s="15">
        <f t="shared" si="6"/>
        <v>0.18832391713747645</v>
      </c>
      <c r="AC16" s="15">
        <f t="shared" si="6"/>
        <v>0.7846829880728187</v>
      </c>
      <c r="AD16" s="15">
        <f t="shared" si="6"/>
        <v>0.23540489642184556</v>
      </c>
      <c r="AE16" s="17">
        <f t="shared" si="2"/>
        <v>99.96861268047708</v>
      </c>
    </row>
    <row r="17" spans="1:31" ht="12.75">
      <c r="A17" t="s">
        <v>100</v>
      </c>
      <c r="C17">
        <f>C9/7310*100</f>
        <v>0.615595075239398</v>
      </c>
      <c r="D17">
        <f aca="true" t="shared" si="7" ref="D17:AD17">D9/7310*100</f>
        <v>0.5471956224350205</v>
      </c>
      <c r="F17">
        <f t="shared" si="7"/>
        <v>0.3283173734610123</v>
      </c>
      <c r="G17">
        <f t="shared" si="7"/>
        <v>0.05471956224350205</v>
      </c>
      <c r="H17">
        <f t="shared" si="7"/>
        <v>1.9699042407660738</v>
      </c>
      <c r="I17">
        <f t="shared" si="7"/>
        <v>0.16415868673050615</v>
      </c>
      <c r="J17">
        <f t="shared" si="7"/>
        <v>35.9781121751026</v>
      </c>
      <c r="K17">
        <f t="shared" si="7"/>
        <v>10.177838577291382</v>
      </c>
      <c r="L17">
        <f t="shared" si="7"/>
        <v>10.629274965800274</v>
      </c>
      <c r="M17">
        <f t="shared" si="7"/>
        <v>0.08207934336525308</v>
      </c>
      <c r="N17">
        <f t="shared" si="7"/>
        <v>1.4774281805745555</v>
      </c>
      <c r="O17">
        <f t="shared" si="7"/>
        <v>1.039671682626539</v>
      </c>
      <c r="P17">
        <f t="shared" si="7"/>
        <v>0.6976744186046512</v>
      </c>
      <c r="Q17">
        <f t="shared" si="7"/>
        <v>0.006839945280437756</v>
      </c>
      <c r="R17">
        <f t="shared" si="7"/>
        <v>2.5170998632010946</v>
      </c>
      <c r="S17">
        <f t="shared" si="7"/>
        <v>10.533515731874145</v>
      </c>
      <c r="T17">
        <f t="shared" si="7"/>
        <v>10.94391244870041</v>
      </c>
      <c r="U17">
        <f t="shared" si="7"/>
        <v>3.9398084815321477</v>
      </c>
      <c r="V17">
        <f t="shared" si="7"/>
        <v>2.954856361149111</v>
      </c>
      <c r="Z17">
        <f t="shared" si="7"/>
        <v>1.094391244870041</v>
      </c>
      <c r="AA17">
        <f t="shared" si="7"/>
        <v>0.7113543091655267</v>
      </c>
      <c r="AB17">
        <f t="shared" si="7"/>
        <v>0.5471956224350205</v>
      </c>
      <c r="AD17">
        <f t="shared" si="7"/>
        <v>2.462380300957592</v>
      </c>
      <c r="AE17" s="17">
        <f t="shared" si="2"/>
        <v>99.47332421340631</v>
      </c>
    </row>
  </sheetData>
  <mergeCells count="1">
    <mergeCell ref="C1:A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Fabrica de 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Mail - udup_emil@yahoo.com</dc:title>
  <dc:subject/>
  <dc:creator>Cucurigu</dc:creator>
  <cp:keywords/>
  <dc:description/>
  <cp:lastModifiedBy>PC9</cp:lastModifiedBy>
  <cp:lastPrinted>2007-05-14T06:01:47Z</cp:lastPrinted>
  <dcterms:created xsi:type="dcterms:W3CDTF">2007-05-10T23:07:48Z</dcterms:created>
  <dcterms:modified xsi:type="dcterms:W3CDTF">2008-02-08T14:20:14Z</dcterms:modified>
  <cp:category/>
  <cp:version/>
  <cp:contentType/>
  <cp:contentStatus/>
</cp:coreProperties>
</file>